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6A817ECA-CE48-46D6-9044-DDF1D16405D3}" xr6:coauthVersionLast="47" xr6:coauthVersionMax="47" xr10:uidLastSave="{00000000-0000-0000-0000-000000000000}"/>
  <bookViews>
    <workbookView xWindow="-110" yWindow="-110" windowWidth="19420" windowHeight="11500" xr2:uid="{4DA9698B-EA02-4DB2-BDDE-E9D660B9BBDD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68" i="1" l="1"/>
  <c r="BD68" i="1"/>
  <c r="AZ68" i="1"/>
  <c r="AT68" i="1"/>
  <c r="AQ68" i="1"/>
  <c r="AO68" i="1"/>
  <c r="AL68" i="1"/>
  <c r="AD68" i="1"/>
  <c r="AF68" i="1" s="1"/>
  <c r="AH68" i="1" s="1"/>
  <c r="AM68" i="1" s="1"/>
  <c r="BE67" i="1"/>
  <c r="BD67" i="1"/>
  <c r="AZ67" i="1"/>
  <c r="AT67" i="1"/>
  <c r="AQ67" i="1"/>
  <c r="AO67" i="1"/>
  <c r="AK67" i="1"/>
  <c r="AL67" i="1" s="1"/>
  <c r="AD67" i="1"/>
  <c r="AF67" i="1" s="1"/>
  <c r="AH67" i="1" s="1"/>
  <c r="BE66" i="1"/>
  <c r="BD66" i="1"/>
  <c r="AZ66" i="1"/>
  <c r="AT66" i="1"/>
  <c r="AQ66" i="1"/>
  <c r="AO66" i="1"/>
  <c r="AK66" i="1"/>
  <c r="AL66" i="1" s="1"/>
  <c r="AD66" i="1"/>
  <c r="AF66" i="1" s="1"/>
  <c r="AH66" i="1" s="1"/>
  <c r="BE65" i="1"/>
  <c r="BD65" i="1"/>
  <c r="AZ65" i="1"/>
  <c r="AT65" i="1"/>
  <c r="AQ65" i="1"/>
  <c r="AO65" i="1"/>
  <c r="AK65" i="1"/>
  <c r="AL65" i="1" s="1"/>
  <c r="AD65" i="1"/>
  <c r="AF65" i="1" s="1"/>
  <c r="AH65" i="1" s="1"/>
  <c r="BE64" i="1"/>
  <c r="BD64" i="1"/>
  <c r="AZ64" i="1"/>
  <c r="AT64" i="1"/>
  <c r="AQ64" i="1"/>
  <c r="AO64" i="1"/>
  <c r="AK64" i="1"/>
  <c r="AL64" i="1" s="1"/>
  <c r="AD64" i="1"/>
  <c r="AF64" i="1" s="1"/>
  <c r="AH64" i="1" s="1"/>
  <c r="BE63" i="1"/>
  <c r="BD63" i="1"/>
  <c r="AZ63" i="1"/>
  <c r="AT63" i="1"/>
  <c r="AQ63" i="1"/>
  <c r="AO63" i="1"/>
  <c r="AK63" i="1"/>
  <c r="AL63" i="1" s="1"/>
  <c r="AD63" i="1"/>
  <c r="AF63" i="1" s="1"/>
  <c r="AH63" i="1" s="1"/>
  <c r="BE62" i="1"/>
  <c r="BD62" i="1"/>
  <c r="AZ62" i="1"/>
  <c r="AT62" i="1"/>
  <c r="AQ62" i="1"/>
  <c r="AO62" i="1"/>
  <c r="AK62" i="1"/>
  <c r="AL62" i="1" s="1"/>
  <c r="AD62" i="1"/>
  <c r="AF62" i="1" s="1"/>
  <c r="AH62" i="1" s="1"/>
  <c r="BE61" i="1"/>
  <c r="BD61" i="1"/>
  <c r="AZ61" i="1"/>
  <c r="AT61" i="1"/>
  <c r="AQ61" i="1"/>
  <c r="AO61" i="1"/>
  <c r="AK61" i="1"/>
  <c r="AL61" i="1" s="1"/>
  <c r="AD61" i="1"/>
  <c r="AF61" i="1" s="1"/>
  <c r="AH61" i="1" s="1"/>
  <c r="BE60" i="1"/>
  <c r="BD60" i="1"/>
  <c r="AZ60" i="1"/>
  <c r="AT60" i="1"/>
  <c r="AQ60" i="1"/>
  <c r="AO60" i="1"/>
  <c r="AK60" i="1"/>
  <c r="AL60" i="1" s="1"/>
  <c r="AD60" i="1"/>
  <c r="AF60" i="1" s="1"/>
  <c r="AH60" i="1" s="1"/>
  <c r="BE59" i="1"/>
  <c r="BD59" i="1"/>
  <c r="AZ59" i="1"/>
  <c r="AT59" i="1"/>
  <c r="AQ59" i="1"/>
  <c r="AO59" i="1"/>
  <c r="AK59" i="1"/>
  <c r="AL59" i="1" s="1"/>
  <c r="AD59" i="1"/>
  <c r="AF59" i="1" s="1"/>
  <c r="AH59" i="1" s="1"/>
  <c r="BE58" i="1"/>
  <c r="BD58" i="1"/>
  <c r="AZ58" i="1"/>
  <c r="AT58" i="1"/>
  <c r="AQ58" i="1"/>
  <c r="AO58" i="1"/>
  <c r="AK58" i="1"/>
  <c r="AL58" i="1" s="1"/>
  <c r="AD58" i="1"/>
  <c r="AF58" i="1" s="1"/>
  <c r="AH58" i="1" s="1"/>
  <c r="BD57" i="1"/>
  <c r="AT57" i="1"/>
  <c r="AQ57" i="1"/>
  <c r="AO57" i="1"/>
  <c r="AK57" i="1"/>
  <c r="AL57" i="1" s="1"/>
  <c r="AD57" i="1"/>
  <c r="AF57" i="1" s="1"/>
  <c r="AH57" i="1" s="1"/>
  <c r="BE56" i="1"/>
  <c r="BD56" i="1"/>
  <c r="AZ56" i="1"/>
  <c r="AT56" i="1"/>
  <c r="AQ56" i="1"/>
  <c r="AO56" i="1"/>
  <c r="AK56" i="1"/>
  <c r="AL56" i="1" s="1"/>
  <c r="AD56" i="1"/>
  <c r="AF56" i="1" s="1"/>
  <c r="AH56" i="1" s="1"/>
  <c r="BE55" i="1"/>
  <c r="BD55" i="1"/>
  <c r="AZ55" i="1"/>
  <c r="AT55" i="1"/>
  <c r="AQ55" i="1"/>
  <c r="AO55" i="1"/>
  <c r="AK55" i="1"/>
  <c r="AL55" i="1" s="1"/>
  <c r="AD55" i="1"/>
  <c r="AF55" i="1" s="1"/>
  <c r="AH55" i="1" s="1"/>
  <c r="BE54" i="1"/>
  <c r="BD54" i="1"/>
  <c r="AZ54" i="1"/>
  <c r="AT54" i="1"/>
  <c r="AQ54" i="1"/>
  <c r="AO54" i="1"/>
  <c r="AK54" i="1"/>
  <c r="AL54" i="1" s="1"/>
  <c r="AD54" i="1"/>
  <c r="AF54" i="1" s="1"/>
  <c r="AH54" i="1" s="1"/>
  <c r="BE53" i="1"/>
  <c r="BD53" i="1"/>
  <c r="AZ53" i="1"/>
  <c r="AT53" i="1"/>
  <c r="AQ53" i="1"/>
  <c r="AO53" i="1"/>
  <c r="AK53" i="1"/>
  <c r="AL53" i="1" s="1"/>
  <c r="AD53" i="1"/>
  <c r="AF53" i="1" s="1"/>
  <c r="AH53" i="1" s="1"/>
  <c r="BE52" i="1"/>
  <c r="BD52" i="1"/>
  <c r="AZ52" i="1"/>
  <c r="AT52" i="1"/>
  <c r="AQ52" i="1"/>
  <c r="AO52" i="1"/>
  <c r="AK52" i="1"/>
  <c r="AL52" i="1" s="1"/>
  <c r="AD52" i="1"/>
  <c r="AF52" i="1" s="1"/>
  <c r="AH52" i="1" s="1"/>
  <c r="BE51" i="1"/>
  <c r="BD51" i="1"/>
  <c r="AZ51" i="1"/>
  <c r="AT51" i="1"/>
  <c r="AQ51" i="1"/>
  <c r="AO51" i="1"/>
  <c r="AK51" i="1"/>
  <c r="AL51" i="1" s="1"/>
  <c r="AD51" i="1"/>
  <c r="AF51" i="1" s="1"/>
  <c r="AH51" i="1" s="1"/>
  <c r="BE50" i="1"/>
  <c r="BD50" i="1"/>
  <c r="AZ50" i="1"/>
  <c r="AT50" i="1"/>
  <c r="AQ50" i="1"/>
  <c r="AO50" i="1"/>
  <c r="AK50" i="1"/>
  <c r="AL50" i="1" s="1"/>
  <c r="AD50" i="1"/>
  <c r="AF50" i="1" s="1"/>
  <c r="AH50" i="1" s="1"/>
  <c r="BE49" i="1"/>
  <c r="BD49" i="1"/>
  <c r="AT49" i="1"/>
  <c r="AQ49" i="1"/>
  <c r="AO49" i="1"/>
  <c r="AK49" i="1"/>
  <c r="AL49" i="1" s="1"/>
  <c r="AD49" i="1"/>
  <c r="AF49" i="1" s="1"/>
  <c r="AH49" i="1" s="1"/>
  <c r="BE48" i="1"/>
  <c r="BD48" i="1"/>
  <c r="AT48" i="1"/>
  <c r="AQ48" i="1"/>
  <c r="AO48" i="1"/>
  <c r="AK48" i="1"/>
  <c r="AL48" i="1" s="1"/>
  <c r="AD48" i="1"/>
  <c r="AF48" i="1" s="1"/>
  <c r="AH48" i="1" s="1"/>
  <c r="BE47" i="1"/>
  <c r="BD47" i="1"/>
  <c r="AT47" i="1"/>
  <c r="AQ47" i="1"/>
  <c r="AO47" i="1"/>
  <c r="AK47" i="1"/>
  <c r="AL47" i="1" s="1"/>
  <c r="AD47" i="1"/>
  <c r="AF47" i="1" s="1"/>
  <c r="AH47" i="1" s="1"/>
  <c r="BE46" i="1"/>
  <c r="BD46" i="1"/>
  <c r="AT46" i="1"/>
  <c r="AQ46" i="1"/>
  <c r="AO46" i="1"/>
  <c r="AK46" i="1"/>
  <c r="AL46" i="1" s="1"/>
  <c r="AD46" i="1"/>
  <c r="AF46" i="1" s="1"/>
  <c r="AH46" i="1" s="1"/>
  <c r="BE45" i="1"/>
  <c r="BD45" i="1"/>
  <c r="AT45" i="1"/>
  <c r="AQ45" i="1"/>
  <c r="AO45" i="1"/>
  <c r="AK45" i="1"/>
  <c r="AL45" i="1" s="1"/>
  <c r="AD45" i="1"/>
  <c r="AF45" i="1" s="1"/>
  <c r="AH45" i="1" s="1"/>
  <c r="BE44" i="1"/>
  <c r="BD44" i="1"/>
  <c r="AT44" i="1"/>
  <c r="AQ44" i="1"/>
  <c r="AO44" i="1"/>
  <c r="AK44" i="1"/>
  <c r="AL44" i="1" s="1"/>
  <c r="AD44" i="1"/>
  <c r="AF44" i="1" s="1"/>
  <c r="AH44" i="1" s="1"/>
  <c r="BE43" i="1"/>
  <c r="BD43" i="1"/>
  <c r="AT43" i="1"/>
  <c r="AQ43" i="1"/>
  <c r="AO43" i="1"/>
  <c r="AK43" i="1"/>
  <c r="AL43" i="1" s="1"/>
  <c r="AD43" i="1"/>
  <c r="AF43" i="1" s="1"/>
  <c r="AH43" i="1" s="1"/>
  <c r="BE42" i="1"/>
  <c r="BD42" i="1"/>
  <c r="AT42" i="1"/>
  <c r="AQ42" i="1"/>
  <c r="AO42" i="1"/>
  <c r="AK42" i="1"/>
  <c r="AL42" i="1" s="1"/>
  <c r="AD42" i="1"/>
  <c r="AF42" i="1" s="1"/>
  <c r="AH42" i="1" s="1"/>
  <c r="BE41" i="1"/>
  <c r="BD41" i="1"/>
  <c r="AT41" i="1"/>
  <c r="AQ41" i="1"/>
  <c r="AO41" i="1"/>
  <c r="AK41" i="1"/>
  <c r="AL41" i="1" s="1"/>
  <c r="AD41" i="1"/>
  <c r="AF41" i="1" s="1"/>
  <c r="AH41" i="1" s="1"/>
  <c r="BE40" i="1"/>
  <c r="BD40" i="1"/>
  <c r="AT40" i="1"/>
  <c r="AQ40" i="1"/>
  <c r="AO40" i="1"/>
  <c r="AK40" i="1"/>
  <c r="AL40" i="1" s="1"/>
  <c r="AD40" i="1"/>
  <c r="AF40" i="1" s="1"/>
  <c r="AH40" i="1" s="1"/>
  <c r="BE39" i="1"/>
  <c r="BD39" i="1"/>
  <c r="AT39" i="1"/>
  <c r="AQ39" i="1"/>
  <c r="AO39" i="1"/>
  <c r="AK39" i="1"/>
  <c r="AL39" i="1" s="1"/>
  <c r="AD39" i="1"/>
  <c r="AF39" i="1" s="1"/>
  <c r="AH39" i="1" s="1"/>
  <c r="BE38" i="1"/>
  <c r="BD38" i="1"/>
  <c r="AT38" i="1"/>
  <c r="AQ38" i="1"/>
  <c r="AO38" i="1"/>
  <c r="AK38" i="1"/>
  <c r="AL38" i="1" s="1"/>
  <c r="AD38" i="1"/>
  <c r="AF38" i="1" s="1"/>
  <c r="AH38" i="1" s="1"/>
  <c r="BE37" i="1"/>
  <c r="BD37" i="1"/>
  <c r="AZ37" i="1"/>
  <c r="AT37" i="1"/>
  <c r="AQ37" i="1"/>
  <c r="AO37" i="1"/>
  <c r="AK37" i="1"/>
  <c r="AL37" i="1" s="1"/>
  <c r="AD37" i="1"/>
  <c r="AF37" i="1" s="1"/>
  <c r="AH37" i="1" s="1"/>
  <c r="BE36" i="1"/>
  <c r="BD36" i="1"/>
  <c r="AZ36" i="1"/>
  <c r="AT36" i="1"/>
  <c r="AQ36" i="1"/>
  <c r="AO36" i="1"/>
  <c r="AK36" i="1"/>
  <c r="AL36" i="1" s="1"/>
  <c r="AD36" i="1"/>
  <c r="AF36" i="1" s="1"/>
  <c r="AH36" i="1" s="1"/>
  <c r="BE35" i="1"/>
  <c r="BD35" i="1"/>
  <c r="AZ35" i="1"/>
  <c r="AT35" i="1"/>
  <c r="AQ35" i="1"/>
  <c r="AO35" i="1"/>
  <c r="AK35" i="1"/>
  <c r="AL35" i="1" s="1"/>
  <c r="AD35" i="1"/>
  <c r="AF35" i="1" s="1"/>
  <c r="AH35" i="1" s="1"/>
  <c r="BE34" i="1"/>
  <c r="BD34" i="1"/>
  <c r="AZ34" i="1"/>
  <c r="AT34" i="1"/>
  <c r="AQ34" i="1"/>
  <c r="AO34" i="1"/>
  <c r="AK34" i="1"/>
  <c r="AL34" i="1" s="1"/>
  <c r="AD34" i="1"/>
  <c r="AF34" i="1" s="1"/>
  <c r="AH34" i="1" s="1"/>
  <c r="BE33" i="1"/>
  <c r="BD33" i="1"/>
  <c r="AZ33" i="1"/>
  <c r="AT33" i="1"/>
  <c r="AQ33" i="1"/>
  <c r="AO33" i="1"/>
  <c r="AK33" i="1"/>
  <c r="AL33" i="1" s="1"/>
  <c r="AD33" i="1"/>
  <c r="AF33" i="1" s="1"/>
  <c r="AH33" i="1" s="1"/>
  <c r="BE32" i="1"/>
  <c r="BD32" i="1"/>
  <c r="AZ32" i="1"/>
  <c r="AT32" i="1"/>
  <c r="AQ32" i="1"/>
  <c r="AO32" i="1"/>
  <c r="AK32" i="1"/>
  <c r="AL32" i="1" s="1"/>
  <c r="AD32" i="1"/>
  <c r="AF32" i="1" s="1"/>
  <c r="AH32" i="1" s="1"/>
  <c r="BE31" i="1"/>
  <c r="BD31" i="1"/>
  <c r="AZ31" i="1"/>
  <c r="AT31" i="1"/>
  <c r="AQ31" i="1"/>
  <c r="AO31" i="1"/>
  <c r="AK31" i="1"/>
  <c r="AL31" i="1" s="1"/>
  <c r="AD31" i="1"/>
  <c r="AF31" i="1" s="1"/>
  <c r="AH31" i="1" s="1"/>
  <c r="BE30" i="1"/>
  <c r="BD30" i="1"/>
  <c r="AZ30" i="1"/>
  <c r="AT30" i="1"/>
  <c r="AQ30" i="1"/>
  <c r="AO30" i="1"/>
  <c r="AK30" i="1"/>
  <c r="AL30" i="1" s="1"/>
  <c r="AD30" i="1"/>
  <c r="AF30" i="1" s="1"/>
  <c r="AH30" i="1" s="1"/>
  <c r="BE29" i="1"/>
  <c r="BD29" i="1"/>
  <c r="AZ29" i="1"/>
  <c r="AT29" i="1"/>
  <c r="AQ29" i="1"/>
  <c r="AO29" i="1"/>
  <c r="AK29" i="1"/>
  <c r="AL29" i="1" s="1"/>
  <c r="AD29" i="1"/>
  <c r="AF29" i="1" s="1"/>
  <c r="AH29" i="1" s="1"/>
  <c r="BE28" i="1"/>
  <c r="BD28" i="1"/>
  <c r="AZ28" i="1"/>
  <c r="AT28" i="1"/>
  <c r="AQ28" i="1"/>
  <c r="AO28" i="1"/>
  <c r="AK28" i="1"/>
  <c r="AL28" i="1" s="1"/>
  <c r="AD28" i="1"/>
  <c r="AF28" i="1" s="1"/>
  <c r="AH28" i="1" s="1"/>
  <c r="BE27" i="1"/>
  <c r="BD27" i="1"/>
  <c r="AZ27" i="1"/>
  <c r="AT27" i="1"/>
  <c r="AQ27" i="1"/>
  <c r="AO27" i="1"/>
  <c r="AK27" i="1"/>
  <c r="AL27" i="1" s="1"/>
  <c r="AD27" i="1"/>
  <c r="AF27" i="1" s="1"/>
  <c r="AH27" i="1" s="1"/>
  <c r="BE26" i="1"/>
  <c r="BD26" i="1"/>
  <c r="AZ26" i="1"/>
  <c r="AT26" i="1"/>
  <c r="AQ26" i="1"/>
  <c r="AO26" i="1"/>
  <c r="AK26" i="1"/>
  <c r="AL26" i="1" s="1"/>
  <c r="AD26" i="1"/>
  <c r="AF26" i="1" s="1"/>
  <c r="AH26" i="1" s="1"/>
  <c r="BE25" i="1"/>
  <c r="BD25" i="1"/>
  <c r="AZ25" i="1"/>
  <c r="AT25" i="1"/>
  <c r="AQ25" i="1"/>
  <c r="AO25" i="1"/>
  <c r="AK25" i="1"/>
  <c r="AL25" i="1" s="1"/>
  <c r="AD25" i="1"/>
  <c r="AF25" i="1" s="1"/>
  <c r="AH25" i="1" s="1"/>
  <c r="BE24" i="1"/>
  <c r="BD24" i="1"/>
  <c r="AZ24" i="1"/>
  <c r="AT24" i="1"/>
  <c r="AQ24" i="1"/>
  <c r="AO24" i="1"/>
  <c r="AK24" i="1"/>
  <c r="AL24" i="1" s="1"/>
  <c r="AD24" i="1"/>
  <c r="AF24" i="1" s="1"/>
  <c r="AH24" i="1" s="1"/>
  <c r="BE23" i="1"/>
  <c r="BD23" i="1"/>
  <c r="AZ23" i="1"/>
  <c r="AT23" i="1"/>
  <c r="AQ23" i="1"/>
  <c r="AO23" i="1"/>
  <c r="AK23" i="1"/>
  <c r="AL23" i="1" s="1"/>
  <c r="AD23" i="1"/>
  <c r="AF23" i="1" s="1"/>
  <c r="AH23" i="1" s="1"/>
  <c r="BE22" i="1"/>
  <c r="BD22" i="1"/>
  <c r="AZ22" i="1"/>
  <c r="AT22" i="1"/>
  <c r="AQ22" i="1"/>
  <c r="AO22" i="1"/>
  <c r="AK22" i="1"/>
  <c r="AL22" i="1" s="1"/>
  <c r="AD22" i="1"/>
  <c r="AF22" i="1" s="1"/>
  <c r="AH22" i="1" s="1"/>
  <c r="BE21" i="1"/>
  <c r="BD21" i="1"/>
  <c r="AZ21" i="1"/>
  <c r="AT21" i="1"/>
  <c r="AQ21" i="1"/>
  <c r="AO21" i="1"/>
  <c r="AK21" i="1"/>
  <c r="AL21" i="1" s="1"/>
  <c r="AD21" i="1"/>
  <c r="AF21" i="1" s="1"/>
  <c r="AH21" i="1" s="1"/>
  <c r="BE20" i="1"/>
  <c r="BD20" i="1"/>
  <c r="AZ20" i="1"/>
  <c r="AT20" i="1"/>
  <c r="AQ20" i="1"/>
  <c r="AO20" i="1"/>
  <c r="AK20" i="1"/>
  <c r="AL20" i="1" s="1"/>
  <c r="AD20" i="1"/>
  <c r="AF20" i="1" s="1"/>
  <c r="AH20" i="1" s="1"/>
  <c r="BE19" i="1"/>
  <c r="BD19" i="1"/>
  <c r="AZ19" i="1"/>
  <c r="AT19" i="1"/>
  <c r="AQ19" i="1"/>
  <c r="AO19" i="1"/>
  <c r="AK19" i="1"/>
  <c r="AL19" i="1" s="1"/>
  <c r="AD19" i="1"/>
  <c r="AF19" i="1" s="1"/>
  <c r="AH19" i="1" s="1"/>
  <c r="BE18" i="1"/>
  <c r="BD18" i="1"/>
  <c r="AZ18" i="1"/>
  <c r="AT18" i="1"/>
  <c r="AQ18" i="1"/>
  <c r="AO18" i="1"/>
  <c r="AK18" i="1"/>
  <c r="AL18" i="1" s="1"/>
  <c r="AD18" i="1"/>
  <c r="AF18" i="1" s="1"/>
  <c r="AH18" i="1" s="1"/>
  <c r="BE17" i="1"/>
  <c r="BD17" i="1"/>
  <c r="AZ17" i="1"/>
  <c r="AT17" i="1"/>
  <c r="AQ17" i="1"/>
  <c r="AO17" i="1"/>
  <c r="AK17" i="1"/>
  <c r="AL17" i="1" s="1"/>
  <c r="AD17" i="1"/>
  <c r="AF17" i="1" s="1"/>
  <c r="AH17" i="1" s="1"/>
  <c r="BE16" i="1"/>
  <c r="BD16" i="1"/>
  <c r="AZ16" i="1"/>
  <c r="AT16" i="1"/>
  <c r="AQ16" i="1"/>
  <c r="AO16" i="1"/>
  <c r="AK16" i="1"/>
  <c r="AL16" i="1" s="1"/>
  <c r="AD16" i="1"/>
  <c r="AF16" i="1" s="1"/>
  <c r="AH16" i="1" s="1"/>
  <c r="BE15" i="1"/>
  <c r="BD15" i="1"/>
  <c r="AZ15" i="1"/>
  <c r="AT15" i="1"/>
  <c r="AQ15" i="1"/>
  <c r="AO15" i="1"/>
  <c r="AK15" i="1"/>
  <c r="AL15" i="1" s="1"/>
  <c r="AD15" i="1"/>
  <c r="AF15" i="1" s="1"/>
  <c r="AH15" i="1" s="1"/>
  <c r="BE14" i="1"/>
  <c r="BD14" i="1"/>
  <c r="AZ14" i="1"/>
  <c r="AT14" i="1"/>
  <c r="AQ14" i="1"/>
  <c r="AO14" i="1"/>
  <c r="AK14" i="1"/>
  <c r="AL14" i="1" s="1"/>
  <c r="AD14" i="1"/>
  <c r="AF14" i="1" s="1"/>
  <c r="AH14" i="1" s="1"/>
  <c r="BE13" i="1"/>
  <c r="BD13" i="1"/>
  <c r="AZ13" i="1"/>
  <c r="AT13" i="1"/>
  <c r="AQ13" i="1"/>
  <c r="AO13" i="1"/>
  <c r="AK13" i="1"/>
  <c r="AL13" i="1" s="1"/>
  <c r="AD13" i="1"/>
  <c r="AF13" i="1" s="1"/>
  <c r="AH13" i="1" s="1"/>
  <c r="BE12" i="1"/>
  <c r="BD12" i="1"/>
  <c r="AZ12" i="1"/>
  <c r="AT12" i="1"/>
  <c r="AQ12" i="1"/>
  <c r="AO12" i="1"/>
  <c r="AK12" i="1"/>
  <c r="AL12" i="1" s="1"/>
  <c r="AD12" i="1"/>
  <c r="AF12" i="1" s="1"/>
  <c r="AH12" i="1" s="1"/>
  <c r="BE11" i="1"/>
  <c r="BD11" i="1"/>
  <c r="AZ11" i="1"/>
  <c r="AT11" i="1"/>
  <c r="AQ11" i="1"/>
  <c r="AO11" i="1"/>
  <c r="AK11" i="1"/>
  <c r="AL11" i="1" s="1"/>
  <c r="AD11" i="1"/>
  <c r="AF11" i="1" s="1"/>
  <c r="AH11" i="1" s="1"/>
  <c r="BE10" i="1"/>
  <c r="BD10" i="1"/>
  <c r="AZ10" i="1"/>
  <c r="AT10" i="1"/>
  <c r="AQ10" i="1"/>
  <c r="AO10" i="1"/>
  <c r="AK10" i="1"/>
  <c r="AL10" i="1" s="1"/>
  <c r="AD10" i="1"/>
  <c r="AF10" i="1" s="1"/>
  <c r="AH10" i="1" s="1"/>
  <c r="BE9" i="1"/>
  <c r="BD9" i="1"/>
  <c r="AZ9" i="1"/>
  <c r="AT9" i="1"/>
  <c r="AQ9" i="1"/>
  <c r="AO9" i="1"/>
  <c r="AK9" i="1"/>
  <c r="AL9" i="1" s="1"/>
  <c r="AD9" i="1"/>
  <c r="AF9" i="1" s="1"/>
  <c r="AH9" i="1" s="1"/>
  <c r="BE8" i="1"/>
  <c r="BD8" i="1"/>
  <c r="AZ8" i="1"/>
  <c r="AT8" i="1"/>
  <c r="AQ8" i="1"/>
  <c r="AO8" i="1"/>
  <c r="AK8" i="1"/>
  <c r="AL8" i="1" s="1"/>
  <c r="AD8" i="1"/>
  <c r="AF8" i="1" s="1"/>
  <c r="AH8" i="1" s="1"/>
  <c r="BE7" i="1"/>
  <c r="BD7" i="1"/>
  <c r="AZ7" i="1"/>
  <c r="AT7" i="1"/>
  <c r="AQ7" i="1"/>
  <c r="AO7" i="1"/>
  <c r="AK7" i="1"/>
  <c r="AL7" i="1" s="1"/>
  <c r="AD7" i="1"/>
  <c r="AF7" i="1" s="1"/>
  <c r="AH7" i="1" s="1"/>
  <c r="BE6" i="1"/>
  <c r="BD6" i="1"/>
  <c r="AZ6" i="1"/>
  <c r="AT6" i="1"/>
  <c r="AQ6" i="1"/>
  <c r="AO6" i="1"/>
  <c r="AK6" i="1"/>
  <c r="AL6" i="1" s="1"/>
  <c r="AD6" i="1"/>
  <c r="AF6" i="1" s="1"/>
  <c r="AH6" i="1" s="1"/>
  <c r="BE5" i="1"/>
  <c r="BD5" i="1"/>
  <c r="AZ5" i="1"/>
  <c r="AT5" i="1"/>
  <c r="AQ5" i="1"/>
  <c r="AO5" i="1"/>
  <c r="AK5" i="1"/>
  <c r="AL5" i="1" s="1"/>
  <c r="AD5" i="1"/>
  <c r="AF5" i="1" s="1"/>
  <c r="AH5" i="1" s="1"/>
  <c r="BE4" i="1"/>
  <c r="BD4" i="1"/>
  <c r="AZ4" i="1"/>
  <c r="AT4" i="1"/>
  <c r="AQ4" i="1"/>
  <c r="AO4" i="1"/>
  <c r="AK4" i="1"/>
  <c r="AL4" i="1" s="1"/>
  <c r="AD4" i="1"/>
  <c r="AF4" i="1" s="1"/>
  <c r="AH4" i="1" s="1"/>
  <c r="BE3" i="1"/>
  <c r="BD3" i="1"/>
  <c r="AZ3" i="1"/>
  <c r="AT3" i="1"/>
  <c r="AQ3" i="1"/>
  <c r="AO3" i="1"/>
  <c r="AK3" i="1"/>
  <c r="AL3" i="1" s="1"/>
  <c r="AD3" i="1"/>
  <c r="AF3" i="1" s="1"/>
  <c r="AH3" i="1" s="1"/>
  <c r="BE2" i="1"/>
  <c r="BD2" i="1"/>
  <c r="AZ2" i="1"/>
  <c r="AT2" i="1"/>
  <c r="AQ2" i="1"/>
  <c r="AO2" i="1"/>
  <c r="AK2" i="1"/>
  <c r="AL2" i="1" s="1"/>
  <c r="AD2" i="1"/>
  <c r="AF2" i="1" s="1"/>
  <c r="AH2" i="1" s="1"/>
  <c r="AM42" i="1" l="1"/>
  <c r="AU4" i="1"/>
  <c r="AU52" i="1"/>
  <c r="AU59" i="1"/>
  <c r="AM3" i="1"/>
  <c r="AM7" i="1"/>
  <c r="AM11" i="1"/>
  <c r="AM35" i="1"/>
  <c r="AU53" i="1"/>
  <c r="AU57" i="1"/>
  <c r="AU64" i="1"/>
  <c r="AM4" i="1"/>
  <c r="AV4" i="1" s="1"/>
  <c r="BC4" i="1" s="1"/>
  <c r="AM8" i="1"/>
  <c r="AM12" i="1"/>
  <c r="AM16" i="1"/>
  <c r="AM20" i="1"/>
  <c r="AM24" i="1"/>
  <c r="AM32" i="1"/>
  <c r="AU40" i="1"/>
  <c r="AU43" i="1"/>
  <c r="AU46" i="1"/>
  <c r="AM52" i="1"/>
  <c r="AV52" i="1" s="1"/>
  <c r="AM56" i="1"/>
  <c r="AM34" i="1"/>
  <c r="AU41" i="1"/>
  <c r="AU19" i="1"/>
  <c r="AU23" i="1"/>
  <c r="AM2" i="1"/>
  <c r="AM6" i="1"/>
  <c r="AM26" i="1"/>
  <c r="AU48" i="1"/>
  <c r="AM14" i="1"/>
  <c r="AM18" i="1"/>
  <c r="AM22" i="1"/>
  <c r="AU42" i="1"/>
  <c r="AV42" i="1" s="1"/>
  <c r="AM55" i="1"/>
  <c r="AM58" i="1"/>
  <c r="AM66" i="1"/>
  <c r="AU2" i="1"/>
  <c r="AU22" i="1"/>
  <c r="AM38" i="1"/>
  <c r="AM41" i="1"/>
  <c r="AM47" i="1"/>
  <c r="AM9" i="1"/>
  <c r="AM13" i="1"/>
  <c r="AM21" i="1"/>
  <c r="AU32" i="1"/>
  <c r="AU10" i="1"/>
  <c r="AU18" i="1"/>
  <c r="AU34" i="1"/>
  <c r="AU51" i="1"/>
  <c r="AU66" i="1"/>
  <c r="AM29" i="1"/>
  <c r="AM33" i="1"/>
  <c r="AM50" i="1"/>
  <c r="AM54" i="1"/>
  <c r="AM61" i="1"/>
  <c r="AU13" i="1"/>
  <c r="AU17" i="1"/>
  <c r="AU21" i="1"/>
  <c r="AU38" i="1"/>
  <c r="AU49" i="1"/>
  <c r="AU25" i="1"/>
  <c r="AU29" i="1"/>
  <c r="AU31" i="1"/>
  <c r="AU20" i="1"/>
  <c r="AU47" i="1"/>
  <c r="AM15" i="1"/>
  <c r="AM23" i="1"/>
  <c r="AV23" i="1" s="1"/>
  <c r="AM28" i="1"/>
  <c r="AM36" i="1"/>
  <c r="AU37" i="1"/>
  <c r="AM43" i="1"/>
  <c r="AU54" i="1"/>
  <c r="AU61" i="1"/>
  <c r="AU65" i="1"/>
  <c r="AM46" i="1"/>
  <c r="AM49" i="1"/>
  <c r="AM57" i="1"/>
  <c r="AM60" i="1"/>
  <c r="AM64" i="1"/>
  <c r="AM17" i="1"/>
  <c r="AU8" i="1"/>
  <c r="AU58" i="1"/>
  <c r="AU24" i="1"/>
  <c r="AU35" i="1"/>
  <c r="AU6" i="1"/>
  <c r="AM27" i="1"/>
  <c r="AU60" i="1"/>
  <c r="AU68" i="1"/>
  <c r="AV68" i="1" s="1"/>
  <c r="AU5" i="1"/>
  <c r="AU16" i="1"/>
  <c r="AU33" i="1"/>
  <c r="AU15" i="1"/>
  <c r="AM19" i="1"/>
  <c r="AM25" i="1"/>
  <c r="AU26" i="1"/>
  <c r="AM40" i="1"/>
  <c r="AU45" i="1"/>
  <c r="AU36" i="1"/>
  <c r="AU30" i="1"/>
  <c r="AU44" i="1"/>
  <c r="AM51" i="1"/>
  <c r="AU62" i="1"/>
  <c r="AM67" i="1"/>
  <c r="AM5" i="1"/>
  <c r="AU7" i="1"/>
  <c r="AV7" i="1" s="1"/>
  <c r="AM10" i="1"/>
  <c r="AM45" i="1"/>
  <c r="AU11" i="1"/>
  <c r="AU28" i="1"/>
  <c r="AM31" i="1"/>
  <c r="AM37" i="1"/>
  <c r="AU50" i="1"/>
  <c r="AM63" i="1"/>
  <c r="AU56" i="1"/>
  <c r="AU3" i="1"/>
  <c r="AV3" i="1" s="1"/>
  <c r="AU9" i="1"/>
  <c r="AU14" i="1"/>
  <c r="AM30" i="1"/>
  <c r="AM44" i="1"/>
  <c r="AM48" i="1"/>
  <c r="AM53" i="1"/>
  <c r="AU55" i="1"/>
  <c r="AM62" i="1"/>
  <c r="AU63" i="1"/>
  <c r="AM59" i="1"/>
  <c r="AV59" i="1" s="1"/>
  <c r="AM39" i="1"/>
  <c r="AM65" i="1"/>
  <c r="AU27" i="1"/>
  <c r="AU39" i="1"/>
  <c r="AU67" i="1"/>
  <c r="AU12" i="1"/>
  <c r="AV12" i="1" s="1"/>
  <c r="AV38" i="1" l="1"/>
  <c r="BC38" i="1" s="1"/>
  <c r="AV2" i="1"/>
  <c r="AW2" i="1" s="1"/>
  <c r="AV64" i="1"/>
  <c r="BC64" i="1" s="1"/>
  <c r="AV46" i="1"/>
  <c r="BC46" i="1" s="1"/>
  <c r="AV41" i="1"/>
  <c r="AV56" i="1"/>
  <c r="BC56" i="1" s="1"/>
  <c r="AV53" i="1"/>
  <c r="BC53" i="1" s="1"/>
  <c r="AV11" i="1"/>
  <c r="AW11" i="1" s="1"/>
  <c r="AV35" i="1"/>
  <c r="BC35" i="1" s="1"/>
  <c r="AW4" i="1"/>
  <c r="AV57" i="1"/>
  <c r="BC57" i="1" s="1"/>
  <c r="AV43" i="1"/>
  <c r="BC43" i="1" s="1"/>
  <c r="AV34" i="1"/>
  <c r="AW34" i="1" s="1"/>
  <c r="AV40" i="1"/>
  <c r="BC40" i="1" s="1"/>
  <c r="AV6" i="1"/>
  <c r="BC6" i="1" s="1"/>
  <c r="AV20" i="1"/>
  <c r="AW20" i="1" s="1"/>
  <c r="AV24" i="1"/>
  <c r="AW24" i="1" s="1"/>
  <c r="AV60" i="1"/>
  <c r="BC60" i="1" s="1"/>
  <c r="AV19" i="1"/>
  <c r="BC19" i="1" s="1"/>
  <c r="AV16" i="1"/>
  <c r="AW16" i="1" s="1"/>
  <c r="AV8" i="1"/>
  <c r="BC8" i="1" s="1"/>
  <c r="AV22" i="1"/>
  <c r="AW22" i="1" s="1"/>
  <c r="AV32" i="1"/>
  <c r="AW32" i="1" s="1"/>
  <c r="AV48" i="1"/>
  <c r="BC48" i="1" s="1"/>
  <c r="AV18" i="1"/>
  <c r="AW18" i="1" s="1"/>
  <c r="AV49" i="1"/>
  <c r="AW49" i="1" s="1"/>
  <c r="AV55" i="1"/>
  <c r="AW55" i="1" s="1"/>
  <c r="AV26" i="1"/>
  <c r="AW26" i="1" s="1"/>
  <c r="AV10" i="1"/>
  <c r="BC10" i="1" s="1"/>
  <c r="AV25" i="1"/>
  <c r="AW25" i="1" s="1"/>
  <c r="AV50" i="1"/>
  <c r="BC50" i="1" s="1"/>
  <c r="AV66" i="1"/>
  <c r="AW66" i="1" s="1"/>
  <c r="AV27" i="1"/>
  <c r="BC27" i="1" s="1"/>
  <c r="AV14" i="1"/>
  <c r="AW14" i="1" s="1"/>
  <c r="BC22" i="1"/>
  <c r="AV29" i="1"/>
  <c r="AW29" i="1" s="1"/>
  <c r="BC42" i="1"/>
  <c r="AW42" i="1"/>
  <c r="AV33" i="1"/>
  <c r="AW33" i="1" s="1"/>
  <c r="AV9" i="1"/>
  <c r="AW9" i="1" s="1"/>
  <c r="AV58" i="1"/>
  <c r="BC58" i="1" s="1"/>
  <c r="AV21" i="1"/>
  <c r="AW21" i="1" s="1"/>
  <c r="AV47" i="1"/>
  <c r="BC47" i="1" s="1"/>
  <c r="AV13" i="1"/>
  <c r="AW13" i="1" s="1"/>
  <c r="AV44" i="1"/>
  <c r="AV30" i="1"/>
  <c r="AV5" i="1"/>
  <c r="AW5" i="1" s="1"/>
  <c r="AW57" i="1"/>
  <c r="AW46" i="1"/>
  <c r="BC2" i="1"/>
  <c r="AV37" i="1"/>
  <c r="AW37" i="1" s="1"/>
  <c r="AV17" i="1"/>
  <c r="AV51" i="1"/>
  <c r="BC51" i="1" s="1"/>
  <c r="AV15" i="1"/>
  <c r="AW15" i="1" s="1"/>
  <c r="AV61" i="1"/>
  <c r="BC61" i="1" s="1"/>
  <c r="AV28" i="1"/>
  <c r="BC28" i="1" s="1"/>
  <c r="AW38" i="1"/>
  <c r="AV54" i="1"/>
  <c r="BC54" i="1" s="1"/>
  <c r="AW23" i="1"/>
  <c r="BC23" i="1"/>
  <c r="AV62" i="1"/>
  <c r="AW62" i="1" s="1"/>
  <c r="AV36" i="1"/>
  <c r="AV31" i="1"/>
  <c r="AW31" i="1" s="1"/>
  <c r="AV65" i="1"/>
  <c r="BC65" i="1" s="1"/>
  <c r="AV45" i="1"/>
  <c r="BC45" i="1" s="1"/>
  <c r="AV39" i="1"/>
  <c r="AW39" i="1" s="1"/>
  <c r="AW3" i="1"/>
  <c r="BC3" i="1"/>
  <c r="BC7" i="1"/>
  <c r="AW7" i="1"/>
  <c r="BC24" i="1"/>
  <c r="BC20" i="1"/>
  <c r="AV67" i="1"/>
  <c r="BC67" i="1" s="1"/>
  <c r="AV63" i="1"/>
  <c r="BC12" i="1"/>
  <c r="AW12" i="1"/>
  <c r="BC52" i="1"/>
  <c r="AW52" i="1"/>
  <c r="BC41" i="1"/>
  <c r="AW41" i="1"/>
  <c r="AW59" i="1"/>
  <c r="BC59" i="1"/>
  <c r="AW53" i="1"/>
  <c r="AW68" i="1"/>
  <c r="BC68" i="1"/>
  <c r="BC34" i="1" l="1"/>
  <c r="AW60" i="1"/>
  <c r="AW19" i="1"/>
  <c r="BC16" i="1"/>
  <c r="AW56" i="1"/>
  <c r="AW64" i="1"/>
  <c r="AW40" i="1"/>
  <c r="AW35" i="1"/>
  <c r="AW6" i="1"/>
  <c r="BC11" i="1"/>
  <c r="AW43" i="1"/>
  <c r="BC18" i="1"/>
  <c r="BC32" i="1"/>
  <c r="AW8" i="1"/>
  <c r="AW48" i="1"/>
  <c r="BC49" i="1"/>
  <c r="AW50" i="1"/>
  <c r="BC26" i="1"/>
  <c r="BC21" i="1"/>
  <c r="BC55" i="1"/>
  <c r="BC33" i="1"/>
  <c r="BC14" i="1"/>
  <c r="BC5" i="1"/>
  <c r="BC9" i="1"/>
  <c r="BC66" i="1"/>
  <c r="BC25" i="1"/>
  <c r="AW10" i="1"/>
  <c r="AW58" i="1"/>
  <c r="BC31" i="1"/>
  <c r="AW27" i="1"/>
  <c r="BC29" i="1"/>
  <c r="AW47" i="1"/>
  <c r="BC13" i="1"/>
  <c r="AW45" i="1"/>
  <c r="BC39" i="1"/>
  <c r="AW61" i="1"/>
  <c r="AW30" i="1"/>
  <c r="BC30" i="1"/>
  <c r="AW44" i="1"/>
  <c r="BC44" i="1"/>
  <c r="BC15" i="1"/>
  <c r="AW51" i="1"/>
  <c r="BC37" i="1"/>
  <c r="AW17" i="1"/>
  <c r="BC17" i="1"/>
  <c r="AW28" i="1"/>
  <c r="AW54" i="1"/>
  <c r="BC62" i="1"/>
  <c r="AW65" i="1"/>
  <c r="BC36" i="1"/>
  <c r="AW36" i="1"/>
  <c r="AW67" i="1"/>
  <c r="BC63" i="1"/>
  <c r="AW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D1" authorId="0" shapeId="0" xr:uid="{B0A69DFD-599F-4513-8A95-D10E463D99AB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 xr:uid="{F49160DD-0CD0-4E5A-A6A2-09E36A6166B0}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 xr:uid="{8F0AE61C-F420-47D4-8D30-B7740F30F741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L1" authorId="0" shapeId="0" xr:uid="{C20443DA-FC49-46DD-B481-593FE6FCA8AA}">
      <text>
        <r>
          <rPr>
            <sz val="10"/>
            <rFont val="Arial"/>
            <family val="2"/>
          </rPr>
          <t>[FOB Cost $ (Value)]*[Duty Rate]</t>
        </r>
      </text>
    </comment>
    <comment ref="AM1" authorId="0" shapeId="0" xr:uid="{2B7FC212-89C9-43D1-B381-38533729B6E8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O1" authorId="0" shapeId="0" xr:uid="{F268970B-81A1-47AA-9020-0EE3D1AAAF21}">
      <text>
        <r>
          <rPr>
            <sz val="10"/>
            <rFont val="Arial"/>
            <family val="2"/>
          </rPr>
          <t>[JLA Domestic Price]*[DA %]</t>
        </r>
      </text>
    </comment>
    <comment ref="AQ1" authorId="0" shapeId="0" xr:uid="{C3636634-CDBD-4FF6-8012-0CE1DE8027F9}">
      <text>
        <r>
          <rPr>
            <sz val="10"/>
            <rFont val="Arial"/>
            <family val="2"/>
          </rPr>
          <t>[JLA Domestic Price]*[Royalty %]</t>
        </r>
      </text>
    </comment>
    <comment ref="AT1" authorId="0" shapeId="0" xr:uid="{E67DA873-1AF3-41F0-91C9-0DA9DA92244C}">
      <text>
        <r>
          <rPr>
            <sz val="10"/>
            <rFont val="Arial"/>
            <family val="2"/>
          </rPr>
          <t>[JLA Domestic Price]*[Warehouse Charge %]</t>
        </r>
      </text>
    </comment>
    <comment ref="AU1" authorId="0" shapeId="0" xr:uid="{6276E2E5-67D1-4894-BD0B-CC0E1DAD1E52}">
      <text>
        <r>
          <rPr>
            <sz val="10"/>
            <rFont val="Arial"/>
            <family val="2"/>
          </rPr>
          <t>[DA $]+[Royalty $]+[Other Load $]</t>
        </r>
      </text>
    </comment>
    <comment ref="AV1" authorId="0" shapeId="0" xr:uid="{308A6B2A-75CE-4F60-8F6C-FAAA8A6ADDC3}">
      <text>
        <r>
          <rPr>
            <sz val="10"/>
            <rFont val="Arial"/>
            <family val="2"/>
          </rPr>
          <t>[LDP Cost $]+[Total Load $]</t>
        </r>
      </text>
    </comment>
    <comment ref="AW1" authorId="0" shapeId="0" xr:uid="{9FF4ABAF-23FB-46D0-9E05-3091C26585DB}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Z1" authorId="0" shapeId="0" xr:uid="{40AD0C3E-B378-45BB-AF09-A1144445F181}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C1" authorId="0" shapeId="0" xr:uid="{BC8C8BE6-DDEB-4697-BE0E-21ADDBEF749C}">
      <text>
        <r>
          <rPr>
            <sz val="10"/>
            <rFont val="Arial"/>
            <family val="2"/>
          </rPr>
          <t>[LDP Cost with Load $]*[MOQ]</t>
        </r>
      </text>
    </comment>
    <comment ref="BD1" authorId="0" shapeId="0" xr:uid="{C537E89F-962D-4D5A-9FAF-345BCE577B5D}">
      <text>
        <r>
          <rPr>
            <sz val="10"/>
            <rFont val="Arial"/>
            <family val="2"/>
          </rPr>
          <t>[JLA Domestic Price]*[MOQ]</t>
        </r>
      </text>
    </comment>
    <comment ref="BE1" authorId="0" shapeId="0" xr:uid="{57C8C435-D4BE-4D3B-B2FE-0A3B3F1724A3}">
      <text>
        <r>
          <rPr>
            <sz val="10"/>
            <rFont val="Arial"/>
            <family val="2"/>
          </rPr>
          <t>[Suggested Retail price]*[MOQ]</t>
        </r>
      </text>
    </comment>
    <comment ref="BF1" authorId="0" shapeId="0" xr:uid="{A2B800E4-558D-4603-9A31-BE20553D4706}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<sst xmlns="http://schemas.openxmlformats.org/spreadsheetml/2006/main" count="1233" uniqueCount="286">
  <si>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</si>
  <si>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</si>
  <si>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</si>
  <si>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</si>
  <si>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</si>
  <si>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</si>
  <si>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</si>
  <si>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</si>
  <si>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</si>
  <si>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</si>
  <si>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</si>
  <si>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</si>
  <si>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</si>
  <si>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</si>
  <si>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</si>
  <si>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</si>
  <si>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</si>
  <si>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</si>
  <si>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</si>
  <si>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</si>
  <si>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</si>
  <si>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</si>
  <si>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</si>
  <si>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</si>
  <si>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</si>
  <si>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</si>
  <si>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</si>
  <si>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</si>
  <si>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</si>
  <si>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</si>
  <si>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</si>
  <si>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</si>
  <si>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</si>
  <si>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</si>
  <si>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</si>
  <si>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Original Duty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</si>
  <si>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</si>
  <si>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</si>
  <si>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</si>
  <si>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</si>
  <si>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</si>
  <si>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</si>
  <si>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</si>
  <si>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</si>
  <si>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</si>
  <si>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</si>
  <si>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</si>
  <si>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</si>
  <si>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</si>
  <si>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
FINAL</t>
  </si>
  <si>
    <t>Suggested Retail Price</t>
  </si>
  <si>
    <t>Retail Markup %</t>
  </si>
  <si>
    <t>Additional Customer Price</t>
  </si>
  <si>
    <t>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</si>
  <si>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</si>
  <si>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</si>
  <si>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</si>
  <si>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</si>
  <si>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</si>
  <si>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</si>
  <si>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</si>
  <si>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</si>
  <si>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</si>
  <si>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ACCESSORIES(71)</t>
  </si>
  <si>
    <t>Resin Lotion Pump(w/chrome stainless steel pump )</t>
  </si>
  <si>
    <t>sand</t>
  </si>
  <si>
    <t>cream</t>
  </si>
  <si>
    <t>Piece</t>
  </si>
  <si>
    <t>Normal</t>
  </si>
  <si>
    <t>8424.89.9000</t>
  </si>
  <si>
    <t>Yantian,China</t>
  </si>
  <si>
    <t>China</t>
  </si>
  <si>
    <t>S-DGDH</t>
  </si>
  <si>
    <t>Resin Toothbrush holder</t>
  </si>
  <si>
    <t>3924.10.4000</t>
  </si>
  <si>
    <t>Resin Tumbler</t>
  </si>
  <si>
    <t>Resin Soap dish</t>
  </si>
  <si>
    <t>Resin 2 Hole Organizer</t>
  </si>
  <si>
    <t>Resin Toilet Brush+1MM</t>
  </si>
  <si>
    <t>4x4x10"</t>
  </si>
  <si>
    <t>片片1MM厚度</t>
  </si>
  <si>
    <t>Resin Spinner</t>
  </si>
  <si>
    <t>6x6x5.3"</t>
  </si>
  <si>
    <t>Resin Tissue cover</t>
  </si>
  <si>
    <t>Resin Wastebasket</t>
  </si>
  <si>
    <t>8x8x10"</t>
  </si>
  <si>
    <t>Natori</t>
  </si>
  <si>
    <t>Natori 7%</t>
  </si>
  <si>
    <t>Resin Tray</t>
  </si>
  <si>
    <t>9.5x5.5x1"</t>
  </si>
  <si>
    <t>Resin Cotton jar</t>
  </si>
  <si>
    <t>4x4x4.4"</t>
  </si>
  <si>
    <t>5.9x3.07x3.94"</t>
  </si>
  <si>
    <t>6x6x5.5"</t>
  </si>
  <si>
    <t>BATH ACCESSORIES</t>
  </si>
  <si>
    <t>Illusion</t>
  </si>
  <si>
    <t>Glass Lotion dispenser,brown plastic chromed pump head</t>
  </si>
  <si>
    <t>Hammered Glass</t>
  </si>
  <si>
    <t>3.13x3.13x7.72"</t>
  </si>
  <si>
    <t>Brown</t>
  </si>
  <si>
    <t>NA71-3603</t>
  </si>
  <si>
    <t>2 pcs LP+1 pc TBH+1 pc TUM+1 pc SD+1pc CJ+1pc Tray 7pcs,mixed into a master carton</t>
  </si>
  <si>
    <t>Aspire</t>
  </si>
  <si>
    <t>Glass Toothbrush holder</t>
  </si>
  <si>
    <t>Toothbrush holder</t>
  </si>
  <si>
    <t>3.27x3.27x4.17"</t>
  </si>
  <si>
    <t>NA71-3604</t>
  </si>
  <si>
    <t>7013.99.5010</t>
  </si>
  <si>
    <t>Glass Tumbler</t>
  </si>
  <si>
    <t>Tumbler</t>
  </si>
  <si>
    <t>3.27x3.27x4.13"</t>
  </si>
  <si>
    <t>NA71-3605</t>
  </si>
  <si>
    <t>Glass Soap dish</t>
  </si>
  <si>
    <t>Soap dish</t>
  </si>
  <si>
    <t>5.91x5.91x1.1"</t>
  </si>
  <si>
    <t>NA71-3606</t>
  </si>
  <si>
    <r>
      <rPr>
        <sz val="11"/>
        <color rgb="FFFF0000"/>
        <rFont val="Calibri"/>
        <family val="2"/>
      </rPr>
      <t>Glass</t>
    </r>
    <r>
      <rPr>
        <sz val="11"/>
        <rFont val="Calibri"/>
        <family val="2"/>
      </rPr>
      <t xml:space="preserve"> Tray</t>
    </r>
  </si>
  <si>
    <t>Tray</t>
  </si>
  <si>
    <t>9.96x9.96x1.18"</t>
  </si>
  <si>
    <t>NA71-3607</t>
  </si>
  <si>
    <t>7013.99.8090</t>
    <phoneticPr fontId="0" type="noConversion"/>
  </si>
  <si>
    <t>Glass Cotton jar</t>
  </si>
  <si>
    <t>Cotton jar</t>
  </si>
  <si>
    <t>4.13x4.13x4.61"</t>
  </si>
  <si>
    <t>NA71-3608</t>
  </si>
  <si>
    <t>N. Natori</t>
  </si>
  <si>
    <t>N Natori 5%</t>
  </si>
  <si>
    <t>Cocoon</t>
  </si>
  <si>
    <t>Ceramic Lotion dispenser,plastic chromed pump head</t>
  </si>
  <si>
    <t>Stoneware,Crackle glaze glossy</t>
  </si>
  <si>
    <t>3x3x7.96"</t>
  </si>
  <si>
    <t>pale grey</t>
  </si>
  <si>
    <t>NN71-0462</t>
    <phoneticPr fontId="2" type="noConversion"/>
  </si>
  <si>
    <t>2 pcs LP+1 pc TBH+1 pc TUM+1 pc SD+1pc Tray+1pc CJ+1 pc Tissue box+1 pc WB+1 pc Toilet brush+1 pc 2 ORG 11pcs,mixed into a master carton</t>
  </si>
  <si>
    <t>Ceramic Toothbrush holder</t>
  </si>
  <si>
    <t>4.33x2.36x4.45"</t>
  </si>
  <si>
    <t>NN71-0463</t>
  </si>
  <si>
    <t>6912.00.5000</t>
  </si>
  <si>
    <t>Ceramic Tumbler</t>
  </si>
  <si>
    <t>3.07x3.07x4.45''</t>
  </si>
  <si>
    <t>NN71-0464</t>
  </si>
  <si>
    <t>Ceramic Soap dish</t>
  </si>
  <si>
    <t>5.5x3.94x1"</t>
  </si>
  <si>
    <t>NN71-0465</t>
  </si>
  <si>
    <t>Ceramic Tray</t>
  </si>
  <si>
    <t>3.94x3.94x4.23"</t>
  </si>
  <si>
    <t>NN71-0466</t>
  </si>
  <si>
    <t>Ceramic Cotton jar</t>
  </si>
  <si>
    <t>10x5.5x1"</t>
  </si>
  <si>
    <t>NN71-0467</t>
  </si>
  <si>
    <t>Ceramic Tissue box</t>
  </si>
  <si>
    <t>Tissue box</t>
  </si>
  <si>
    <t>5.75x5.75x5.9"</t>
  </si>
  <si>
    <t>NN71-0468</t>
  </si>
  <si>
    <t>Ceramic Wastebasket</t>
  </si>
  <si>
    <t>Wastebasket</t>
  </si>
  <si>
    <t>NN71-0469</t>
  </si>
  <si>
    <t>Ceramic Toilet brush</t>
  </si>
  <si>
    <t>Toilet brush</t>
  </si>
  <si>
    <t>NN71-0470</t>
  </si>
  <si>
    <t>Ceramic 2 Hole Organizer</t>
  </si>
  <si>
    <t>2 Hole Organizer</t>
  </si>
  <si>
    <t>NN71-0471</t>
  </si>
  <si>
    <t>Martha Stewart</t>
    <phoneticPr fontId="2" type="noConversion"/>
  </si>
  <si>
    <t>Martha Stewart (Bath) 5%</t>
    <phoneticPr fontId="2" type="noConversion"/>
  </si>
  <si>
    <t>Emmaline</t>
  </si>
  <si>
    <t>Ceramic Lotion dispenser,gold metal pump head</t>
  </si>
  <si>
    <t>Stoneware, matte</t>
  </si>
  <si>
    <t>blue</t>
  </si>
  <si>
    <t>MT71-0944</t>
  </si>
  <si>
    <t>Martha Stewart (Bath) 5%</t>
  </si>
  <si>
    <t>MT71-0945</t>
  </si>
  <si>
    <t>MT71-0946</t>
  </si>
  <si>
    <t>MT71-0947</t>
  </si>
  <si>
    <t>MT71-0948</t>
  </si>
  <si>
    <t>MT71-0949</t>
  </si>
  <si>
    <t>MT71-0950</t>
  </si>
  <si>
    <t>MT71-0951</t>
  </si>
  <si>
    <t>MT71-0952</t>
  </si>
  <si>
    <t>MT71-0953</t>
  </si>
  <si>
    <t>Laura Ashley</t>
    <phoneticPr fontId="2" type="noConversion"/>
  </si>
  <si>
    <t>Laura Ashley 4%</t>
    <phoneticPr fontId="2" type="noConversion"/>
  </si>
  <si>
    <t>Katerine</t>
  </si>
  <si>
    <t>Ceramic Lotion Pump(w/stainless pump)</t>
  </si>
  <si>
    <t>Stoneware</t>
  </si>
  <si>
    <t>LA71-0595</t>
    <phoneticPr fontId="2" type="noConversion"/>
  </si>
  <si>
    <t>2 pcs LP+1 pc TBH+1 pc TUM+1 pc SD+1pc CJ+1pc TY+1pc TC+1pc WB-混装入外箱</t>
  </si>
  <si>
    <t>S-CZCW</t>
  </si>
  <si>
    <t>Laura Ashley 4%</t>
  </si>
  <si>
    <t>LA71-0596</t>
  </si>
  <si>
    <t>LA71-0597</t>
  </si>
  <si>
    <t>LA71-0598</t>
  </si>
  <si>
    <t>LA71-0599</t>
  </si>
  <si>
    <t>LA71-0600</t>
  </si>
  <si>
    <t>Ceramic Tissue cover</t>
  </si>
  <si>
    <t>Tissue cover</t>
  </si>
  <si>
    <t>LA71-0601</t>
  </si>
  <si>
    <t>LA71-0602</t>
  </si>
  <si>
    <t>Ceramic  Toilet brush holder/1mm cover</t>
  </si>
  <si>
    <t>LA71-0603</t>
  </si>
  <si>
    <t>Ceramic 2 hole organizer</t>
  </si>
  <si>
    <t>2 ORG</t>
  </si>
  <si>
    <t>LA71-0604</t>
  </si>
  <si>
    <t>Khloe</t>
  </si>
  <si>
    <t>Speckled white resin sand/embossed+matte</t>
  </si>
  <si>
    <t>3.1x3.1x8.16"</t>
  </si>
  <si>
    <t>white</t>
  </si>
  <si>
    <t>HG71-5206</t>
  </si>
  <si>
    <t>2 pcs LP+1 pc TBH+1 pc TUM+1 pc SD+1pc CJ+1pc Tray+1pc 2ORG + 1pc TC+1pc WB+1pc BB+1pc Towel Bar+ 1pc Spinner+ 1box Hook 
13pcs混装入外箱</t>
  </si>
  <si>
    <t>S-DGJH</t>
  </si>
  <si>
    <t>4.4x2.65x4.32"</t>
  </si>
  <si>
    <t>HG71-5207</t>
  </si>
  <si>
    <t>3.1x3.1x4.32"</t>
  </si>
  <si>
    <t>HG71-5208</t>
  </si>
  <si>
    <t>5.4x3.97x1.05"</t>
  </si>
  <si>
    <t>HG71-5209</t>
  </si>
  <si>
    <t>HG71-5210</t>
  </si>
  <si>
    <t>HG71-5211</t>
  </si>
  <si>
    <t>HG71-5212</t>
  </si>
  <si>
    <t>5.97x5.97x6"</t>
  </si>
  <si>
    <t>HG71-5213</t>
  </si>
  <si>
    <t>HG71-5214</t>
  </si>
  <si>
    <t>Resin Toilet Brush</t>
  </si>
  <si>
    <t>4x4x14.72"</t>
  </si>
  <si>
    <t>HG71-5215</t>
  </si>
  <si>
    <t>HG71-5216</t>
  </si>
  <si>
    <t>Resin Hook(12pcs)</t>
  </si>
  <si>
    <t>1.38x1.38x0.4"</t>
  </si>
  <si>
    <t>HG71-5217</t>
  </si>
  <si>
    <t>Kandice</t>
  </si>
  <si>
    <t>Glass Lotion dispenser,plastic chromed pump head</t>
  </si>
  <si>
    <t>Glass</t>
  </si>
  <si>
    <t>3.3x3.3x6"</t>
  </si>
  <si>
    <t>Dusty Sage</t>
  </si>
  <si>
    <t>LA71-0605</t>
  </si>
  <si>
    <t>2.91x2.91x4.33"</t>
  </si>
  <si>
    <t>LA71-0606</t>
  </si>
  <si>
    <t>LA71-0607</t>
  </si>
  <si>
    <t>5.51x3.86x1.18"</t>
  </si>
  <si>
    <t>LA71-0608</t>
  </si>
  <si>
    <t>8.98x5.04x1.26"</t>
  </si>
  <si>
    <t>LA71-0609</t>
  </si>
  <si>
    <t>7013.99.8090</t>
  </si>
  <si>
    <t>3.82x3.82x3.94"</t>
  </si>
  <si>
    <t>LA71-0610</t>
  </si>
  <si>
    <t>Cedar &amp; Rose</t>
    <phoneticPr fontId="2" type="noConversion"/>
  </si>
  <si>
    <t>Blanch</t>
  </si>
  <si>
    <t>3x3x7.63"</t>
  </si>
  <si>
    <t>HG71-5218</t>
  </si>
  <si>
    <t>2 pcs LP+1 pcs TBH+1 pc TUM+1 pc SD+1pc CJ+1pc Tray+1pc TC+1pc WB+1pc Towel+1pc BBH+1pc 2ORG,混装入外箱</t>
  </si>
  <si>
    <t>4.25x2.36x4.45"</t>
  </si>
  <si>
    <t>HG71-5219</t>
  </si>
  <si>
    <t>3x3x4.45"</t>
  </si>
  <si>
    <t>HG71-5220</t>
  </si>
  <si>
    <t>3.94x3.94x4.135"</t>
  </si>
  <si>
    <t>HG71-5221</t>
  </si>
  <si>
    <t>HG71-5222</t>
  </si>
  <si>
    <t>HG71-5223</t>
  </si>
  <si>
    <t>Resin 2 hole organizer</t>
  </si>
  <si>
    <t>HG71-5224</t>
  </si>
  <si>
    <t>3.86x3.86x10"</t>
  </si>
  <si>
    <t>HG71-5225</t>
  </si>
  <si>
    <t>HG71-5226</t>
  </si>
  <si>
    <t>HG71-5227</t>
  </si>
  <si>
    <t>HG71-5228</t>
  </si>
  <si>
    <t>Walled Garden</t>
  </si>
  <si>
    <t>Green</t>
  </si>
  <si>
    <t>LA71-0611</t>
  </si>
  <si>
    <t>White Bow</t>
  </si>
  <si>
    <t>LA71-0612</t>
  </si>
  <si>
    <t>3.1x3.1x8.1"</t>
    <phoneticPr fontId="2" type="noConversion"/>
  </si>
  <si>
    <t>4.3x2.65x4.32"</t>
    <phoneticPr fontId="2" type="noConversion"/>
  </si>
  <si>
    <t>2.9x2.9x4.25"</t>
    <phoneticPr fontId="2" type="noConversion"/>
  </si>
  <si>
    <t>5.4x3.9x1"</t>
    <phoneticPr fontId="2" type="noConversion"/>
  </si>
  <si>
    <t>3.96x3.96x4.3"</t>
    <phoneticPr fontId="2" type="noConversion"/>
  </si>
  <si>
    <t>9.5x5.5x1"</t>
    <phoneticPr fontId="2" type="noConversion"/>
  </si>
  <si>
    <t>6.1x6.1x6"</t>
    <phoneticPr fontId="2" type="noConversion"/>
  </si>
  <si>
    <t>8x8x10"</t>
    <phoneticPr fontId="2" type="noConversion"/>
  </si>
  <si>
    <t>4x4x14.72"</t>
    <phoneticPr fontId="2" type="noConversion"/>
  </si>
  <si>
    <t>5.9x3.07x3.94"</t>
    <phoneticPr fontId="2" type="noConversion"/>
  </si>
  <si>
    <t>4.1x4.1x10"</t>
    <phoneticPr fontId="2" type="noConversion"/>
  </si>
  <si>
    <t>Lotion dispenser</t>
    <phoneticPr fontId="2" type="noConversion"/>
  </si>
  <si>
    <t>Lotion Pump</t>
    <phoneticPr fontId="2" type="noConversion"/>
  </si>
  <si>
    <t>Toilet brush holder</t>
    <phoneticPr fontId="2" type="noConversion"/>
  </si>
  <si>
    <t>Resin Lotion Pump</t>
    <phoneticPr fontId="2" type="noConversion"/>
  </si>
  <si>
    <t>Resin Toilet Brush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</si>
</sst>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\$#,##0.00"/>
    <numFmt numFmtId="177" formatCode="0.0"/>
    <numFmt numFmtId="178" formatCode="0.000"/>
    <numFmt numFmtId="179" formatCode="[$$-409]#,##0.00;\-[$$-409]#,##0.00"/>
    <numFmt numFmtId="180" formatCode="0.00_ "/>
    <numFmt numFmtId="181" formatCode="&quot;$&quot;#,##0.00"/>
    <numFmt numFmtId="182" formatCode="_(* #,##0_);_(* \(#,##0\);_(* \-??_);_(@_)"/>
    <numFmt numFmtId="183" formatCode="&quot;$&quot;#,##0"/>
    <numFmt numFmtId="184" formatCode="0.0_);[Red]\(0.0\)"/>
    <numFmt numFmtId="185" formatCode="0.0%"/>
    <numFmt numFmtId="186" formatCode="\$#,##0.00_);[Red]&quot;($&quot;#,##0.00\)"/>
    <numFmt numFmtId="187" formatCode="[$¥-804]#,##0.00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b/>
      <sz val="11"/>
      <name val="Calibri"/>
      <family val="2"/>
    </font>
    <font>
      <b/>
      <i/>
      <sz val="11"/>
      <name val="Calibri"/>
      <family val="2"/>
    </font>
    <font>
      <b/>
      <sz val="11"/>
      <color rgb="FF0000FF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Aptos"/>
      <family val="2"/>
    </font>
    <font>
      <b/>
      <sz val="11"/>
      <color rgb="FFFF0000"/>
      <name val="Calibri"/>
      <family val="2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9CC"/>
      </patternFill>
    </fill>
    <fill>
      <patternFill patternType="solid">
        <fgColor rgb="FFFFFF00"/>
        <bgColor rgb="FFFFD700"/>
      </patternFill>
    </fill>
    <fill>
      <patternFill patternType="solid">
        <fgColor theme="5" tint="0.79998168889431442"/>
        <bgColor rgb="FFFFF9CC"/>
      </patternFill>
    </fill>
    <fill>
      <patternFill patternType="solid">
        <fgColor rgb="FFFFFF00"/>
        <b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6" tint="0.39988402966399123"/>
        <bgColor rgb="FF84E291"/>
      </patternFill>
    </fill>
    <fill>
      <patternFill patternType="solid">
        <fgColor rgb="FFDDEEFF"/>
        <bgColor rgb="FFE6F0FF"/>
      </patternFill>
    </fill>
    <fill>
      <patternFill patternType="solid">
        <fgColor rgb="FFFFFF00"/>
        <bgColor rgb="FFE6F0FF"/>
      </patternFill>
    </fill>
    <fill>
      <patternFill patternType="solid">
        <fgColor theme="2"/>
        <bgColor rgb="FFF0E6FF"/>
      </patternFill>
    </fill>
    <fill>
      <patternFill patternType="solid">
        <fgColor rgb="FFC6EFCE"/>
        <bgColor rgb="FFC1E5F5"/>
      </patternFill>
    </fill>
    <fill>
      <patternFill patternType="solid">
        <fgColor rgb="FFFFC000"/>
        <bgColor rgb="FFFFC000"/>
      </patternFill>
    </fill>
    <fill>
      <patternFill patternType="solid">
        <fgColor theme="5" tint="0.79998168889431442"/>
        <bgColor rgb="FFE6F0FF"/>
      </patternFill>
    </fill>
    <fill>
      <patternFill patternType="solid">
        <fgColor rgb="FFFFFF00"/>
        <bgColor rgb="FFFFC000"/>
      </patternFill>
    </fill>
    <fill>
      <patternFill patternType="solid">
        <fgColor rgb="FFFFFF00"/>
        <bgColor rgb="FFF0E6FF"/>
      </patternFill>
    </fill>
    <fill>
      <patternFill patternType="solid">
        <fgColor rgb="FFEEFFEE"/>
        <bgColor rgb="FFE8FFE8"/>
      </patternFill>
    </fill>
    <fill>
      <patternFill patternType="solid">
        <fgColor rgb="FFFFFF00"/>
        <bgColor rgb="FFE8FFE8"/>
      </patternFill>
    </fill>
    <fill>
      <patternFill patternType="solid">
        <fgColor theme="5" tint="0.79998168889431442"/>
        <bgColor rgb="FFE8FFE8"/>
      </patternFill>
    </fill>
    <fill>
      <patternFill patternType="solid">
        <fgColor rgb="FFFFF9CC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theme="5" tint="0.79998168889431442"/>
        <bgColor rgb="FFFFFFCC"/>
      </patternFill>
    </fill>
    <fill>
      <patternFill patternType="solid">
        <fgColor rgb="FFF0E6FF"/>
        <bgColor rgb="FFF5E6FF"/>
      </patternFill>
    </fill>
    <fill>
      <patternFill patternType="solid">
        <fgColor rgb="FFFFFF00"/>
        <bgColor rgb="FFF5E6FF"/>
      </patternFill>
    </fill>
    <fill>
      <patternFill patternType="solid">
        <fgColor theme="5" tint="0.79998168889431442"/>
        <bgColor rgb="FFF5E6FF"/>
      </patternFill>
    </fill>
    <fill>
      <patternFill patternType="solid">
        <fgColor rgb="FFFFE4E4"/>
        <bgColor rgb="FFFFEAEA"/>
      </patternFill>
    </fill>
    <fill>
      <patternFill patternType="solid">
        <fgColor rgb="FFFFFF00"/>
        <bgColor rgb="FFFFEAEA"/>
      </patternFill>
    </fill>
    <fill>
      <patternFill patternType="solid">
        <fgColor theme="5" tint="0.79998168889431442"/>
        <bgColor rgb="FFFFEAEA"/>
      </patternFill>
    </fill>
    <fill>
      <patternFill patternType="solid">
        <fgColor rgb="FFE4F9FF"/>
        <bgColor rgb="FFE6F0FF"/>
      </patternFill>
    </fill>
    <fill>
      <patternFill patternType="solid">
        <fgColor rgb="FFFFF0E0"/>
        <bgColor rgb="FFFFEEDD"/>
      </patternFill>
    </fill>
    <fill>
      <patternFill patternType="solid">
        <fgColor rgb="FFFFFF00"/>
        <bgColor rgb="FFFFEEDD"/>
      </patternFill>
    </fill>
    <fill>
      <patternFill patternType="solid">
        <fgColor theme="5" tint="0.79998168889431442"/>
        <bgColor rgb="FFFFEEDD"/>
      </patternFill>
    </fill>
    <fill>
      <patternFill patternType="solid">
        <fgColor rgb="FFF5E6FF"/>
        <bgColor rgb="FFF0E6FF"/>
      </patternFill>
    </fill>
    <fill>
      <patternFill patternType="solid">
        <fgColor theme="5" tint="0.79998168889431442"/>
        <bgColor rgb="FFF0E6FF"/>
      </patternFill>
    </fill>
    <fill>
      <patternFill patternType="solid">
        <fgColor rgb="FFFFEAEA"/>
        <bgColor rgb="FFFFE4E4"/>
      </patternFill>
    </fill>
    <fill>
      <patternFill patternType="solid">
        <fgColor rgb="FFFFFF00"/>
        <bgColor rgb="FFFFE4E4"/>
      </patternFill>
    </fill>
    <fill>
      <patternFill patternType="solid">
        <fgColor rgb="FFE6F0FF"/>
        <bgColor rgb="FFDDEEFF"/>
      </patternFill>
    </fill>
    <fill>
      <patternFill patternType="solid">
        <fgColor rgb="FFFFFF00"/>
        <bgColor rgb="FFDDEE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7" fillId="0" borderId="0" applyBorder="0" applyAlignment="0" applyProtection="0"/>
    <xf numFmtId="0" fontId="1" fillId="0" borderId="0"/>
    <xf numFmtId="187" fontId="12" fillId="0" borderId="0">
      <alignment vertical="center"/>
    </xf>
  </cellStyleXfs>
  <cellXfs count="22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6" fontId="4" fillId="6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6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76" fontId="6" fillId="0" borderId="1" xfId="0" applyNumberFormat="1" applyFont="1" applyBorder="1" applyAlignment="1">
      <alignment wrapText="1"/>
    </xf>
    <xf numFmtId="0" fontId="4" fillId="7" borderId="1" xfId="0" applyFont="1" applyFill="1" applyBorder="1" applyAlignment="1">
      <alignment horizontal="center" wrapText="1"/>
    </xf>
    <xf numFmtId="10" fontId="4" fillId="7" borderId="1" xfId="0" applyNumberFormat="1" applyFont="1" applyFill="1" applyBorder="1" applyAlignment="1">
      <alignment horizontal="center" wrapText="1"/>
    </xf>
    <xf numFmtId="176" fontId="6" fillId="4" borderId="1" xfId="0" applyNumberFormat="1" applyFont="1" applyFill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4" fillId="0" borderId="1" xfId="0" applyNumberFormat="1" applyFont="1" applyBorder="1" applyAlignment="1">
      <alignment wrapText="1"/>
    </xf>
    <xf numFmtId="176" fontId="6" fillId="2" borderId="1" xfId="0" applyNumberFormat="1" applyFont="1" applyFill="1" applyBorder="1" applyAlignment="1">
      <alignment wrapText="1"/>
    </xf>
    <xf numFmtId="10" fontId="6" fillId="2" borderId="1" xfId="0" applyNumberFormat="1" applyFont="1" applyFill="1" applyBorder="1" applyAlignment="1">
      <alignment wrapText="1"/>
    </xf>
    <xf numFmtId="176" fontId="4" fillId="8" borderId="1" xfId="0" applyNumberFormat="1" applyFont="1" applyFill="1" applyBorder="1" applyAlignment="1">
      <alignment wrapText="1"/>
    </xf>
    <xf numFmtId="176" fontId="4" fillId="2" borderId="1" xfId="0" applyNumberFormat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181" fontId="4" fillId="10" borderId="1" xfId="0" applyNumberFormat="1" applyFont="1" applyFill="1" applyBorder="1" applyAlignment="1">
      <alignment horizontal="center"/>
    </xf>
    <xf numFmtId="178" fontId="1" fillId="11" borderId="1" xfId="0" applyNumberFormat="1" applyFont="1" applyFill="1" applyBorder="1"/>
    <xf numFmtId="1" fontId="1" fillId="11" borderId="1" xfId="0" applyNumberFormat="1" applyFont="1" applyFill="1" applyBorder="1"/>
    <xf numFmtId="183" fontId="1" fillId="9" borderId="1" xfId="0" applyNumberFormat="1" applyFont="1" applyFill="1" applyBorder="1"/>
    <xf numFmtId="185" fontId="1" fillId="0" borderId="1" xfId="1" applyNumberFormat="1" applyFont="1" applyBorder="1" applyAlignment="1">
      <alignment horizontal="center"/>
    </xf>
    <xf numFmtId="185" fontId="1" fillId="10" borderId="1" xfId="0" applyNumberFormat="1" applyFont="1" applyFill="1" applyBorder="1"/>
    <xf numFmtId="176" fontId="1" fillId="11" borderId="1" xfId="0" applyNumberFormat="1" applyFont="1" applyFill="1" applyBorder="1"/>
    <xf numFmtId="185" fontId="1" fillId="12" borderId="1" xfId="0" applyNumberFormat="1" applyFont="1" applyFill="1" applyBorder="1"/>
    <xf numFmtId="181" fontId="8" fillId="13" borderId="1" xfId="0" applyNumberFormat="1" applyFont="1" applyFill="1" applyBorder="1" applyAlignment="1">
      <alignment horizontal="center"/>
    </xf>
    <xf numFmtId="0" fontId="1" fillId="0" borderId="1" xfId="2" applyBorder="1"/>
    <xf numFmtId="177" fontId="1" fillId="11" borderId="1" xfId="0" applyNumberFormat="1" applyFont="1" applyFill="1" applyBorder="1"/>
    <xf numFmtId="0" fontId="1" fillId="7" borderId="1" xfId="2" applyFill="1" applyBorder="1"/>
    <xf numFmtId="181" fontId="1" fillId="11" borderId="1" xfId="0" applyNumberFormat="1" applyFont="1" applyFill="1" applyBorder="1" applyAlignment="1">
      <alignment wrapText="1"/>
    </xf>
    <xf numFmtId="176" fontId="1" fillId="11" borderId="1" xfId="0" applyNumberFormat="1" applyFont="1" applyFill="1" applyBorder="1" applyAlignment="1">
      <alignment wrapText="1"/>
    </xf>
    <xf numFmtId="185" fontId="1" fillId="12" borderId="1" xfId="0" applyNumberFormat="1" applyFont="1" applyFill="1" applyBorder="1" applyAlignment="1">
      <alignment wrapText="1"/>
    </xf>
    <xf numFmtId="10" fontId="1" fillId="11" borderId="1" xfId="0" applyNumberFormat="1" applyFont="1" applyFill="1" applyBorder="1" applyAlignment="1">
      <alignment wrapText="1"/>
    </xf>
    <xf numFmtId="49" fontId="1" fillId="14" borderId="1" xfId="0" applyNumberFormat="1" applyFont="1" applyFill="1" applyBorder="1"/>
    <xf numFmtId="181" fontId="8" fillId="15" borderId="1" xfId="0" applyNumberFormat="1" applyFont="1" applyFill="1" applyBorder="1" applyAlignment="1">
      <alignment horizontal="center" wrapText="1"/>
    </xf>
    <xf numFmtId="0" fontId="1" fillId="17" borderId="1" xfId="0" applyFont="1" applyFill="1" applyBorder="1" applyAlignment="1">
      <alignment horizontal="center"/>
    </xf>
    <xf numFmtId="0" fontId="1" fillId="17" borderId="1" xfId="0" applyFont="1" applyFill="1" applyBorder="1"/>
    <xf numFmtId="179" fontId="1" fillId="17" borderId="1" xfId="0" applyNumberFormat="1" applyFont="1" applyFill="1" applyBorder="1"/>
    <xf numFmtId="180" fontId="1" fillId="17" borderId="1" xfId="0" applyNumberFormat="1" applyFont="1" applyFill="1" applyBorder="1"/>
    <xf numFmtId="0" fontId="1" fillId="17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49" fontId="1" fillId="19" borderId="1" xfId="0" applyNumberFormat="1" applyFont="1" applyFill="1" applyBorder="1"/>
    <xf numFmtId="181" fontId="4" fillId="18" borderId="1" xfId="0" applyNumberFormat="1" applyFont="1" applyFill="1" applyBorder="1" applyAlignment="1">
      <alignment horizontal="center"/>
    </xf>
    <xf numFmtId="177" fontId="1" fillId="17" borderId="1" xfId="0" applyNumberFormat="1" applyFont="1" applyFill="1" applyBorder="1"/>
    <xf numFmtId="2" fontId="1" fillId="17" borderId="1" xfId="0" applyNumberFormat="1" applyFont="1" applyFill="1" applyBorder="1"/>
    <xf numFmtId="182" fontId="1" fillId="17" borderId="1" xfId="0" applyNumberFormat="1" applyFont="1" applyFill="1" applyBorder="1"/>
    <xf numFmtId="184" fontId="1" fillId="17" borderId="1" xfId="0" applyNumberFormat="1" applyFont="1" applyFill="1" applyBorder="1"/>
    <xf numFmtId="9" fontId="1" fillId="17" borderId="1" xfId="0" applyNumberFormat="1" applyFont="1" applyFill="1" applyBorder="1" applyAlignment="1">
      <alignment wrapText="1"/>
    </xf>
    <xf numFmtId="176" fontId="1" fillId="17" borderId="1" xfId="0" applyNumberFormat="1" applyFont="1" applyFill="1" applyBorder="1"/>
    <xf numFmtId="186" fontId="1" fillId="17" borderId="1" xfId="0" applyNumberFormat="1" applyFont="1" applyFill="1" applyBorder="1"/>
    <xf numFmtId="176" fontId="1" fillId="17" borderId="1" xfId="0" applyNumberFormat="1" applyFont="1" applyFill="1" applyBorder="1" applyAlignment="1">
      <alignment wrapText="1"/>
    </xf>
    <xf numFmtId="0" fontId="10" fillId="0" borderId="1" xfId="2" applyFont="1" applyBorder="1" applyAlignment="1">
      <alignment horizontal="center" vertical="center"/>
    </xf>
    <xf numFmtId="181" fontId="11" fillId="15" borderId="1" xfId="0" applyNumberFormat="1" applyFont="1" applyFill="1" applyBorder="1" applyAlignment="1">
      <alignment horizontal="center" wrapText="1"/>
    </xf>
    <xf numFmtId="0" fontId="1" fillId="20" borderId="1" xfId="0" applyFont="1" applyFill="1" applyBorder="1" applyAlignment="1">
      <alignment horizontal="center"/>
    </xf>
    <xf numFmtId="0" fontId="1" fillId="20" borderId="1" xfId="0" applyFont="1" applyFill="1" applyBorder="1"/>
    <xf numFmtId="179" fontId="1" fillId="20" borderId="1" xfId="0" applyNumberFormat="1" applyFont="1" applyFill="1" applyBorder="1"/>
    <xf numFmtId="180" fontId="1" fillId="20" borderId="1" xfId="0" applyNumberFormat="1" applyFont="1" applyFill="1" applyBorder="1"/>
    <xf numFmtId="0" fontId="1" fillId="20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 wrapText="1"/>
    </xf>
    <xf numFmtId="49" fontId="1" fillId="22" borderId="1" xfId="0" applyNumberFormat="1" applyFont="1" applyFill="1" applyBorder="1"/>
    <xf numFmtId="181" fontId="4" fillId="21" borderId="1" xfId="0" applyNumberFormat="1" applyFont="1" applyFill="1" applyBorder="1" applyAlignment="1">
      <alignment horizontal="center"/>
    </xf>
    <xf numFmtId="177" fontId="1" fillId="20" borderId="1" xfId="0" applyNumberFormat="1" applyFont="1" applyFill="1" applyBorder="1"/>
    <xf numFmtId="2" fontId="1" fillId="20" borderId="1" xfId="0" applyNumberFormat="1" applyFont="1" applyFill="1" applyBorder="1"/>
    <xf numFmtId="182" fontId="1" fillId="20" borderId="1" xfId="0" applyNumberFormat="1" applyFont="1" applyFill="1" applyBorder="1"/>
    <xf numFmtId="184" fontId="1" fillId="20" borderId="1" xfId="0" applyNumberFormat="1" applyFont="1" applyFill="1" applyBorder="1"/>
    <xf numFmtId="9" fontId="1" fillId="20" borderId="1" xfId="0" applyNumberFormat="1" applyFont="1" applyFill="1" applyBorder="1" applyAlignment="1">
      <alignment wrapText="1"/>
    </xf>
    <xf numFmtId="186" fontId="1" fillId="20" borderId="1" xfId="0" applyNumberFormat="1" applyFont="1" applyFill="1" applyBorder="1"/>
    <xf numFmtId="176" fontId="1" fillId="20" borderId="1" xfId="0" applyNumberFormat="1" applyFont="1" applyFill="1" applyBorder="1" applyAlignment="1">
      <alignment wrapText="1"/>
    </xf>
    <xf numFmtId="0" fontId="1" fillId="23" borderId="1" xfId="0" applyFont="1" applyFill="1" applyBorder="1" applyAlignment="1">
      <alignment horizontal="center"/>
    </xf>
    <xf numFmtId="0" fontId="1" fillId="23" borderId="1" xfId="0" applyFont="1" applyFill="1" applyBorder="1"/>
    <xf numFmtId="179" fontId="1" fillId="23" borderId="1" xfId="0" applyNumberFormat="1" applyFont="1" applyFill="1" applyBorder="1"/>
    <xf numFmtId="180" fontId="1" fillId="23" borderId="1" xfId="0" applyNumberFormat="1" applyFont="1" applyFill="1" applyBorder="1"/>
    <xf numFmtId="0" fontId="1" fillId="23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/>
    </xf>
    <xf numFmtId="49" fontId="1" fillId="25" borderId="1" xfId="0" applyNumberFormat="1" applyFont="1" applyFill="1" applyBorder="1"/>
    <xf numFmtId="181" fontId="4" fillId="24" borderId="1" xfId="0" applyNumberFormat="1" applyFont="1" applyFill="1" applyBorder="1" applyAlignment="1">
      <alignment horizontal="center"/>
    </xf>
    <xf numFmtId="177" fontId="1" fillId="23" borderId="1" xfId="0" applyNumberFormat="1" applyFont="1" applyFill="1" applyBorder="1"/>
    <xf numFmtId="2" fontId="1" fillId="23" borderId="1" xfId="0" applyNumberFormat="1" applyFont="1" applyFill="1" applyBorder="1"/>
    <xf numFmtId="182" fontId="1" fillId="23" borderId="1" xfId="0" applyNumberFormat="1" applyFont="1" applyFill="1" applyBorder="1"/>
    <xf numFmtId="184" fontId="1" fillId="23" borderId="1" xfId="0" applyNumberFormat="1" applyFont="1" applyFill="1" applyBorder="1"/>
    <xf numFmtId="9" fontId="1" fillId="23" borderId="1" xfId="0" applyNumberFormat="1" applyFont="1" applyFill="1" applyBorder="1" applyAlignment="1">
      <alignment wrapText="1"/>
    </xf>
    <xf numFmtId="186" fontId="1" fillId="23" borderId="1" xfId="0" applyNumberFormat="1" applyFont="1" applyFill="1" applyBorder="1"/>
    <xf numFmtId="176" fontId="1" fillId="23" borderId="1" xfId="0" applyNumberFormat="1" applyFont="1" applyFill="1" applyBorder="1" applyAlignment="1">
      <alignment wrapText="1"/>
    </xf>
    <xf numFmtId="0" fontId="1" fillId="26" borderId="1" xfId="0" applyFont="1" applyFill="1" applyBorder="1" applyAlignment="1">
      <alignment horizontal="center"/>
    </xf>
    <xf numFmtId="0" fontId="1" fillId="26" borderId="1" xfId="0" applyFont="1" applyFill="1" applyBorder="1"/>
    <xf numFmtId="179" fontId="1" fillId="26" borderId="1" xfId="0" applyNumberFormat="1" applyFont="1" applyFill="1" applyBorder="1"/>
    <xf numFmtId="180" fontId="1" fillId="26" borderId="1" xfId="0" applyNumberFormat="1" applyFont="1" applyFill="1" applyBorder="1"/>
    <xf numFmtId="0" fontId="1" fillId="26" borderId="1" xfId="0" applyFont="1" applyFill="1" applyBorder="1" applyAlignment="1">
      <alignment wrapText="1"/>
    </xf>
    <xf numFmtId="49" fontId="1" fillId="28" borderId="1" xfId="0" applyNumberFormat="1" applyFont="1" applyFill="1" applyBorder="1"/>
    <xf numFmtId="181" fontId="4" fillId="27" borderId="1" xfId="0" applyNumberFormat="1" applyFont="1" applyFill="1" applyBorder="1" applyAlignment="1">
      <alignment horizontal="center"/>
    </xf>
    <xf numFmtId="177" fontId="1" fillId="26" borderId="1" xfId="0" applyNumberFormat="1" applyFont="1" applyFill="1" applyBorder="1"/>
    <xf numFmtId="2" fontId="1" fillId="26" borderId="1" xfId="0" applyNumberFormat="1" applyFont="1" applyFill="1" applyBorder="1"/>
    <xf numFmtId="182" fontId="1" fillId="26" borderId="1" xfId="0" applyNumberFormat="1" applyFont="1" applyFill="1" applyBorder="1"/>
    <xf numFmtId="184" fontId="1" fillId="26" borderId="1" xfId="0" applyNumberFormat="1" applyFont="1" applyFill="1" applyBorder="1"/>
    <xf numFmtId="9" fontId="1" fillId="26" borderId="1" xfId="0" applyNumberFormat="1" applyFont="1" applyFill="1" applyBorder="1" applyAlignment="1">
      <alignment wrapText="1"/>
    </xf>
    <xf numFmtId="186" fontId="1" fillId="26" borderId="1" xfId="0" applyNumberFormat="1" applyFont="1" applyFill="1" applyBorder="1"/>
    <xf numFmtId="176" fontId="1" fillId="26" borderId="1" xfId="0" applyNumberFormat="1" applyFont="1" applyFill="1" applyBorder="1" applyAlignment="1">
      <alignment wrapText="1"/>
    </xf>
    <xf numFmtId="9" fontId="1" fillId="26" borderId="1" xfId="0" applyNumberFormat="1" applyFont="1" applyFill="1" applyBorder="1"/>
    <xf numFmtId="181" fontId="8" fillId="15" borderId="1" xfId="0" applyNumberFormat="1" applyFont="1" applyFill="1" applyBorder="1" applyAlignment="1">
      <alignment horizontal="center"/>
    </xf>
    <xf numFmtId="10" fontId="1" fillId="26" borderId="1" xfId="0" applyNumberFormat="1" applyFont="1" applyFill="1" applyBorder="1" applyAlignment="1">
      <alignment wrapText="1"/>
    </xf>
    <xf numFmtId="0" fontId="1" fillId="29" borderId="1" xfId="0" applyFont="1" applyFill="1" applyBorder="1" applyAlignment="1">
      <alignment horizontal="center"/>
    </xf>
    <xf numFmtId="0" fontId="1" fillId="29" borderId="1" xfId="0" applyFont="1" applyFill="1" applyBorder="1"/>
    <xf numFmtId="0" fontId="9" fillId="29" borderId="1" xfId="0" applyFont="1" applyFill="1" applyBorder="1"/>
    <xf numFmtId="179" fontId="1" fillId="29" borderId="1" xfId="0" applyNumberFormat="1" applyFont="1" applyFill="1" applyBorder="1"/>
    <xf numFmtId="180" fontId="1" fillId="29" borderId="1" xfId="0" applyNumberFormat="1" applyFont="1" applyFill="1" applyBorder="1"/>
    <xf numFmtId="0" fontId="1" fillId="29" borderId="1" xfId="0" applyFont="1" applyFill="1" applyBorder="1" applyAlignment="1">
      <alignment wrapText="1"/>
    </xf>
    <xf numFmtId="177" fontId="1" fillId="29" borderId="1" xfId="0" applyNumberFormat="1" applyFont="1" applyFill="1" applyBorder="1"/>
    <xf numFmtId="2" fontId="1" fillId="29" borderId="1" xfId="0" applyNumberFormat="1" applyFont="1" applyFill="1" applyBorder="1"/>
    <xf numFmtId="182" fontId="1" fillId="29" borderId="1" xfId="0" applyNumberFormat="1" applyFont="1" applyFill="1" applyBorder="1"/>
    <xf numFmtId="178" fontId="1" fillId="29" borderId="1" xfId="0" applyNumberFormat="1" applyFont="1" applyFill="1" applyBorder="1"/>
    <xf numFmtId="1" fontId="1" fillId="29" borderId="1" xfId="0" applyNumberFormat="1" applyFont="1" applyFill="1" applyBorder="1"/>
    <xf numFmtId="181" fontId="1" fillId="29" borderId="1" xfId="0" applyNumberFormat="1" applyFont="1" applyFill="1" applyBorder="1"/>
    <xf numFmtId="184" fontId="1" fillId="29" borderId="1" xfId="0" applyNumberFormat="1" applyFont="1" applyFill="1" applyBorder="1"/>
    <xf numFmtId="9" fontId="1" fillId="29" borderId="1" xfId="0" applyNumberFormat="1" applyFont="1" applyFill="1" applyBorder="1"/>
    <xf numFmtId="181" fontId="11" fillId="15" borderId="1" xfId="0" applyNumberFormat="1" applyFont="1" applyFill="1" applyBorder="1" applyAlignment="1">
      <alignment horizontal="center"/>
    </xf>
    <xf numFmtId="186" fontId="1" fillId="29" borderId="1" xfId="0" applyNumberFormat="1" applyFont="1" applyFill="1" applyBorder="1"/>
    <xf numFmtId="176" fontId="1" fillId="29" borderId="1" xfId="0" applyNumberFormat="1" applyFont="1" applyFill="1" applyBorder="1" applyAlignment="1">
      <alignment wrapText="1"/>
    </xf>
    <xf numFmtId="0" fontId="1" fillId="30" borderId="1" xfId="0" applyFont="1" applyFill="1" applyBorder="1" applyAlignment="1">
      <alignment horizontal="center"/>
    </xf>
    <xf numFmtId="0" fontId="1" fillId="30" borderId="1" xfId="0" applyFont="1" applyFill="1" applyBorder="1"/>
    <xf numFmtId="179" fontId="1" fillId="30" borderId="1" xfId="0" applyNumberFormat="1" applyFont="1" applyFill="1" applyBorder="1"/>
    <xf numFmtId="180" fontId="1" fillId="30" borderId="1" xfId="0" applyNumberFormat="1" applyFont="1" applyFill="1" applyBorder="1"/>
    <xf numFmtId="0" fontId="1" fillId="30" borderId="1" xfId="0" applyFont="1" applyFill="1" applyBorder="1" applyAlignment="1">
      <alignment wrapText="1"/>
    </xf>
    <xf numFmtId="49" fontId="1" fillId="32" borderId="1" xfId="0" applyNumberFormat="1" applyFont="1" applyFill="1" applyBorder="1"/>
    <xf numFmtId="181" fontId="4" fillId="31" borderId="1" xfId="0" applyNumberFormat="1" applyFont="1" applyFill="1" applyBorder="1" applyAlignment="1">
      <alignment horizontal="center"/>
    </xf>
    <xf numFmtId="177" fontId="1" fillId="30" borderId="1" xfId="0" applyNumberFormat="1" applyFont="1" applyFill="1" applyBorder="1"/>
    <xf numFmtId="2" fontId="1" fillId="30" borderId="1" xfId="0" applyNumberFormat="1" applyFont="1" applyFill="1" applyBorder="1"/>
    <xf numFmtId="182" fontId="1" fillId="30" borderId="1" xfId="0" applyNumberFormat="1" applyFont="1" applyFill="1" applyBorder="1"/>
    <xf numFmtId="178" fontId="1" fillId="30" borderId="1" xfId="0" applyNumberFormat="1" applyFont="1" applyFill="1" applyBorder="1"/>
    <xf numFmtId="1" fontId="1" fillId="30" borderId="1" xfId="0" applyNumberFormat="1" applyFont="1" applyFill="1" applyBorder="1"/>
    <xf numFmtId="181" fontId="1" fillId="30" borderId="1" xfId="0" applyNumberFormat="1" applyFont="1" applyFill="1" applyBorder="1"/>
    <xf numFmtId="184" fontId="1" fillId="30" borderId="1" xfId="0" applyNumberFormat="1" applyFont="1" applyFill="1" applyBorder="1"/>
    <xf numFmtId="9" fontId="1" fillId="30" borderId="1" xfId="0" applyNumberFormat="1" applyFont="1" applyFill="1" applyBorder="1"/>
    <xf numFmtId="186" fontId="1" fillId="30" borderId="1" xfId="0" applyNumberFormat="1" applyFont="1" applyFill="1" applyBorder="1"/>
    <xf numFmtId="176" fontId="1" fillId="30" borderId="1" xfId="0" applyNumberFormat="1" applyFont="1" applyFill="1" applyBorder="1" applyAlignment="1">
      <alignment wrapText="1"/>
    </xf>
    <xf numFmtId="184" fontId="9" fillId="30" borderId="1" xfId="0" applyNumberFormat="1" applyFont="1" applyFill="1" applyBorder="1"/>
    <xf numFmtId="185" fontId="9" fillId="0" borderId="1" xfId="1" applyNumberFormat="1" applyFont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1" fillId="33" borderId="1" xfId="0" applyFont="1" applyFill="1" applyBorder="1"/>
    <xf numFmtId="179" fontId="1" fillId="33" borderId="1" xfId="0" applyNumberFormat="1" applyFont="1" applyFill="1" applyBorder="1"/>
    <xf numFmtId="180" fontId="1" fillId="33" borderId="1" xfId="0" applyNumberFormat="1" applyFont="1" applyFill="1" applyBorder="1"/>
    <xf numFmtId="0" fontId="1" fillId="33" borderId="1" xfId="0" applyFont="1" applyFill="1" applyBorder="1" applyAlignment="1">
      <alignment wrapText="1"/>
    </xf>
    <xf numFmtId="49" fontId="1" fillId="34" borderId="1" xfId="0" applyNumberFormat="1" applyFont="1" applyFill="1" applyBorder="1"/>
    <xf numFmtId="181" fontId="4" fillId="16" borderId="1" xfId="0" applyNumberFormat="1" applyFont="1" applyFill="1" applyBorder="1" applyAlignment="1">
      <alignment horizontal="center"/>
    </xf>
    <xf numFmtId="177" fontId="1" fillId="33" borderId="1" xfId="0" applyNumberFormat="1" applyFont="1" applyFill="1" applyBorder="1"/>
    <xf numFmtId="2" fontId="1" fillId="33" borderId="1" xfId="0" applyNumberFormat="1" applyFont="1" applyFill="1" applyBorder="1"/>
    <xf numFmtId="182" fontId="1" fillId="33" borderId="1" xfId="0" applyNumberFormat="1" applyFont="1" applyFill="1" applyBorder="1"/>
    <xf numFmtId="178" fontId="1" fillId="33" borderId="1" xfId="0" applyNumberFormat="1" applyFont="1" applyFill="1" applyBorder="1"/>
    <xf numFmtId="1" fontId="1" fillId="33" borderId="1" xfId="0" applyNumberFormat="1" applyFont="1" applyFill="1" applyBorder="1"/>
    <xf numFmtId="181" fontId="1" fillId="33" borderId="1" xfId="0" applyNumberFormat="1" applyFont="1" applyFill="1" applyBorder="1"/>
    <xf numFmtId="184" fontId="1" fillId="33" borderId="1" xfId="0" applyNumberFormat="1" applyFont="1" applyFill="1" applyBorder="1"/>
    <xf numFmtId="9" fontId="1" fillId="33" borderId="1" xfId="0" applyNumberFormat="1" applyFont="1" applyFill="1" applyBorder="1"/>
    <xf numFmtId="186" fontId="1" fillId="33" borderId="1" xfId="0" applyNumberFormat="1" applyFont="1" applyFill="1" applyBorder="1"/>
    <xf numFmtId="176" fontId="1" fillId="33" borderId="1" xfId="0" applyNumberFormat="1" applyFont="1" applyFill="1" applyBorder="1" applyAlignment="1">
      <alignment wrapText="1"/>
    </xf>
    <xf numFmtId="1" fontId="8" fillId="0" borderId="1" xfId="2" applyNumberFormat="1" applyFont="1" applyBorder="1" applyAlignment="1">
      <alignment horizontal="right"/>
    </xf>
    <xf numFmtId="0" fontId="1" fillId="16" borderId="1" xfId="0" applyFont="1" applyFill="1" applyBorder="1"/>
    <xf numFmtId="0" fontId="1" fillId="35" borderId="1" xfId="0" applyFont="1" applyFill="1" applyBorder="1" applyAlignment="1">
      <alignment horizontal="center"/>
    </xf>
    <xf numFmtId="0" fontId="1" fillId="35" borderId="1" xfId="0" applyFont="1" applyFill="1" applyBorder="1"/>
    <xf numFmtId="179" fontId="1" fillId="35" borderId="1" xfId="0" applyNumberFormat="1" applyFont="1" applyFill="1" applyBorder="1"/>
    <xf numFmtId="180" fontId="1" fillId="35" borderId="1" xfId="0" applyNumberFormat="1" applyFont="1" applyFill="1" applyBorder="1"/>
    <xf numFmtId="0" fontId="1" fillId="35" borderId="1" xfId="0" applyFont="1" applyFill="1" applyBorder="1" applyAlignment="1">
      <alignment wrapText="1"/>
    </xf>
    <xf numFmtId="181" fontId="4" fillId="36" borderId="1" xfId="0" applyNumberFormat="1" applyFont="1" applyFill="1" applyBorder="1" applyAlignment="1">
      <alignment horizontal="center"/>
    </xf>
    <xf numFmtId="177" fontId="1" fillId="35" borderId="1" xfId="0" applyNumberFormat="1" applyFont="1" applyFill="1" applyBorder="1"/>
    <xf numFmtId="2" fontId="1" fillId="35" borderId="1" xfId="0" applyNumberFormat="1" applyFont="1" applyFill="1" applyBorder="1"/>
    <xf numFmtId="182" fontId="1" fillId="35" borderId="1" xfId="0" applyNumberFormat="1" applyFont="1" applyFill="1" applyBorder="1"/>
    <xf numFmtId="178" fontId="1" fillId="35" borderId="1" xfId="0" applyNumberFormat="1" applyFont="1" applyFill="1" applyBorder="1"/>
    <xf numFmtId="1" fontId="1" fillId="35" borderId="1" xfId="0" applyNumberFormat="1" applyFont="1" applyFill="1" applyBorder="1"/>
    <xf numFmtId="181" fontId="1" fillId="35" borderId="1" xfId="0" applyNumberFormat="1" applyFont="1" applyFill="1" applyBorder="1"/>
    <xf numFmtId="184" fontId="1" fillId="35" borderId="1" xfId="0" applyNumberFormat="1" applyFont="1" applyFill="1" applyBorder="1"/>
    <xf numFmtId="9" fontId="1" fillId="35" borderId="1" xfId="0" applyNumberFormat="1" applyFont="1" applyFill="1" applyBorder="1"/>
    <xf numFmtId="186" fontId="1" fillId="35" borderId="1" xfId="0" applyNumberFormat="1" applyFont="1" applyFill="1" applyBorder="1"/>
    <xf numFmtId="176" fontId="1" fillId="35" borderId="1" xfId="0" applyNumberFormat="1" applyFont="1" applyFill="1" applyBorder="1" applyAlignment="1">
      <alignment wrapText="1"/>
    </xf>
    <xf numFmtId="0" fontId="1" fillId="36" borderId="1" xfId="0" applyFont="1" applyFill="1" applyBorder="1"/>
    <xf numFmtId="49" fontId="1" fillId="36" borderId="1" xfId="0" applyNumberFormat="1" applyFont="1" applyFill="1" applyBorder="1"/>
    <xf numFmtId="0" fontId="1" fillId="37" borderId="1" xfId="0" applyFont="1" applyFill="1" applyBorder="1" applyAlignment="1">
      <alignment horizontal="center"/>
    </xf>
    <xf numFmtId="0" fontId="1" fillId="37" borderId="1" xfId="0" applyFont="1" applyFill="1" applyBorder="1"/>
    <xf numFmtId="179" fontId="1" fillId="37" borderId="1" xfId="0" applyNumberFormat="1" applyFont="1" applyFill="1" applyBorder="1"/>
    <xf numFmtId="180" fontId="1" fillId="37" borderId="1" xfId="0" applyNumberFormat="1" applyFont="1" applyFill="1" applyBorder="1"/>
    <xf numFmtId="0" fontId="1" fillId="37" borderId="1" xfId="0" applyFont="1" applyFill="1" applyBorder="1" applyAlignment="1">
      <alignment wrapText="1"/>
    </xf>
    <xf numFmtId="181" fontId="4" fillId="38" borderId="1" xfId="0" applyNumberFormat="1" applyFont="1" applyFill="1" applyBorder="1" applyAlignment="1">
      <alignment horizontal="center"/>
    </xf>
    <xf numFmtId="177" fontId="1" fillId="37" borderId="1" xfId="0" applyNumberFormat="1" applyFont="1" applyFill="1" applyBorder="1"/>
    <xf numFmtId="2" fontId="1" fillId="37" borderId="1" xfId="0" applyNumberFormat="1" applyFont="1" applyFill="1" applyBorder="1"/>
    <xf numFmtId="182" fontId="1" fillId="37" borderId="1" xfId="0" applyNumberFormat="1" applyFont="1" applyFill="1" applyBorder="1"/>
    <xf numFmtId="178" fontId="1" fillId="37" borderId="1" xfId="0" applyNumberFormat="1" applyFont="1" applyFill="1" applyBorder="1"/>
    <xf numFmtId="1" fontId="1" fillId="37" borderId="1" xfId="0" applyNumberFormat="1" applyFont="1" applyFill="1" applyBorder="1"/>
    <xf numFmtId="181" fontId="1" fillId="37" borderId="1" xfId="0" applyNumberFormat="1" applyFont="1" applyFill="1" applyBorder="1"/>
    <xf numFmtId="184" fontId="1" fillId="37" borderId="1" xfId="0" applyNumberFormat="1" applyFont="1" applyFill="1" applyBorder="1"/>
    <xf numFmtId="9" fontId="1" fillId="37" borderId="1" xfId="0" applyNumberFormat="1" applyFont="1" applyFill="1" applyBorder="1"/>
    <xf numFmtId="186" fontId="1" fillId="37" borderId="1" xfId="0" applyNumberFormat="1" applyFont="1" applyFill="1" applyBorder="1"/>
    <xf numFmtId="176" fontId="1" fillId="37" borderId="1" xfId="0" applyNumberFormat="1" applyFont="1" applyFill="1" applyBorder="1" applyAlignment="1">
      <alignment wrapText="1"/>
    </xf>
    <xf numFmtId="0" fontId="1" fillId="38" borderId="1" xfId="0" applyFont="1" applyFill="1" applyBorder="1"/>
    <xf numFmtId="49" fontId="1" fillId="38" borderId="1" xfId="0" applyNumberFormat="1" applyFont="1" applyFill="1" applyBorder="1"/>
    <xf numFmtId="185" fontId="1" fillId="38" borderId="1" xfId="0" applyNumberFormat="1" applyFont="1" applyFill="1" applyBorder="1"/>
    <xf numFmtId="0" fontId="1" fillId="0" borderId="2" xfId="2" applyBorder="1"/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1" fillId="2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31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1" fillId="24" borderId="1" xfId="0" applyFont="1" applyFill="1" applyBorder="1" applyAlignment="1">
      <alignment horizontal="center"/>
    </xf>
  </cellXfs>
  <cellStyles count="4">
    <cellStyle name="Normal 2 2" xfId="2" xr:uid="{8E1247CC-5B26-4362-A257-7663559DFCBD}"/>
    <cellStyle name="Normal 55" xfId="3" xr:uid="{C56E861A-44A5-45B6-B035-6098D7D3F541}"/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microsoft.com/office/2007/relationships/hdphoto" Target="../media/hdphoto1.wdp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247153</xdr:colOff>
      <xdr:row>1</xdr:row>
      <xdr:rowOff>44900</xdr:rowOff>
    </xdr:from>
    <xdr:to>
      <xdr:col>1</xdr:col>
      <xdr:colOff>2229122</xdr:colOff>
      <xdr:row>6</xdr:row>
      <xdr:rowOff>143504</xdr:rowOff>
    </xdr:to>
    <xdr:pic>
      <xdr:nvPicPr>
        <xdr:cNvPr id="4" name="图片 2">
          <a:extLst>
            <a:ext uri="{FF2B5EF4-FFF2-40B4-BE49-F238E27FC236}">
              <a16:creationId xmlns:a16="http://schemas.microsoft.com/office/drawing/2014/main" id="{DD821B47-D91B-4369-9B8F-0E89072F7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153" y="5442400"/>
          <a:ext cx="1981969" cy="987604"/>
        </a:xfrm>
        <a:prstGeom prst="rect">
          <a:avLst/>
        </a:prstGeom>
      </xdr:spPr>
    </xdr:pic>
    <xdr:clientData/>
  </xdr:twoCellAnchor>
  <xdr:twoCellAnchor>
    <xdr:from>
      <xdr:col>1</xdr:col>
      <xdr:colOff>149966</xdr:colOff>
      <xdr:row>12</xdr:row>
      <xdr:rowOff>51253</xdr:rowOff>
    </xdr:from>
    <xdr:to>
      <xdr:col>1</xdr:col>
      <xdr:colOff>2491753</xdr:colOff>
      <xdr:row>16</xdr:row>
      <xdr:rowOff>36402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9A146072-2D50-49E0-8DCA-FC1EB1F06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49966" y="7582353"/>
          <a:ext cx="2341787" cy="69634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77945</xdr:colOff>
      <xdr:row>19</xdr:row>
      <xdr:rowOff>153451</xdr:rowOff>
    </xdr:from>
    <xdr:to>
      <xdr:col>1</xdr:col>
      <xdr:colOff>2563335</xdr:colOff>
      <xdr:row>24</xdr:row>
      <xdr:rowOff>34138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9E72C92B-8430-4BC9-A015-32F29C955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77945" y="9106951"/>
          <a:ext cx="2485390" cy="76968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59260</xdr:colOff>
      <xdr:row>29</xdr:row>
      <xdr:rowOff>82407</xdr:rowOff>
    </xdr:from>
    <xdr:to>
      <xdr:col>1</xdr:col>
      <xdr:colOff>2475435</xdr:colOff>
      <xdr:row>34</xdr:row>
      <xdr:rowOff>140446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5C798A3-2DDB-4BB1-BA76-D03474240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59260" y="11023457"/>
          <a:ext cx="2416175" cy="94703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301465</xdr:colOff>
      <xdr:row>37</xdr:row>
      <xdr:rowOff>192424</xdr:rowOff>
    </xdr:from>
    <xdr:to>
      <xdr:col>1</xdr:col>
      <xdr:colOff>2188050</xdr:colOff>
      <xdr:row>42</xdr:row>
      <xdr:rowOff>56717</xdr:rowOff>
    </xdr:to>
    <xdr:pic>
      <xdr:nvPicPr>
        <xdr:cNvPr id="8" name="图片 4">
          <a:extLst>
            <a:ext uri="{FF2B5EF4-FFF2-40B4-BE49-F238E27FC236}">
              <a16:creationId xmlns:a16="http://schemas.microsoft.com/office/drawing/2014/main" id="{DC0BD8E7-AE34-4EC8-8870-7D5FA17BD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450"/>
        <a:stretch>
          <a:fillRect/>
        </a:stretch>
      </xdr:blipFill>
      <xdr:spPr>
        <a:xfrm>
          <a:off x="301465" y="12733674"/>
          <a:ext cx="1886585" cy="785043"/>
        </a:xfrm>
        <a:prstGeom prst="rect">
          <a:avLst/>
        </a:prstGeom>
      </xdr:spPr>
    </xdr:pic>
    <xdr:clientData/>
  </xdr:twoCellAnchor>
  <xdr:twoCellAnchor>
    <xdr:from>
      <xdr:col>1</xdr:col>
      <xdr:colOff>315406</xdr:colOff>
      <xdr:row>43</xdr:row>
      <xdr:rowOff>5020</xdr:rowOff>
    </xdr:from>
    <xdr:to>
      <xdr:col>1</xdr:col>
      <xdr:colOff>2174185</xdr:colOff>
      <xdr:row>48</xdr:row>
      <xdr:rowOff>36498</xdr:rowOff>
    </xdr:to>
    <xdr:pic>
      <xdr:nvPicPr>
        <xdr:cNvPr id="9" name="图片 5">
          <a:extLst>
            <a:ext uri="{FF2B5EF4-FFF2-40B4-BE49-F238E27FC236}">
              <a16:creationId xmlns:a16="http://schemas.microsoft.com/office/drawing/2014/main" id="{23505F63-116B-4F9A-AF67-88169AD37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63"/>
        <a:stretch>
          <a:fillRect/>
        </a:stretch>
      </xdr:blipFill>
      <xdr:spPr>
        <a:xfrm>
          <a:off x="315406" y="13644820"/>
          <a:ext cx="1858779" cy="920478"/>
        </a:xfrm>
        <a:prstGeom prst="rect">
          <a:avLst/>
        </a:prstGeom>
      </xdr:spPr>
    </xdr:pic>
    <xdr:clientData/>
  </xdr:twoCellAnchor>
  <xdr:twoCellAnchor>
    <xdr:from>
      <xdr:col>1</xdr:col>
      <xdr:colOff>320706</xdr:colOff>
      <xdr:row>49</xdr:row>
      <xdr:rowOff>121869</xdr:rowOff>
    </xdr:from>
    <xdr:to>
      <xdr:col>1</xdr:col>
      <xdr:colOff>2282010</xdr:colOff>
      <xdr:row>54</xdr:row>
      <xdr:rowOff>101810</xdr:rowOff>
    </xdr:to>
    <xdr:pic>
      <xdr:nvPicPr>
        <xdr:cNvPr id="10" name="图片 1">
          <a:extLst>
            <a:ext uri="{FF2B5EF4-FFF2-40B4-BE49-F238E27FC236}">
              <a16:creationId xmlns:a16="http://schemas.microsoft.com/office/drawing/2014/main" id="{EFA204E7-CEFF-4D5A-A1C3-E939D5BD0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06" y="15006269"/>
          <a:ext cx="1961304" cy="868941"/>
        </a:xfrm>
        <a:prstGeom prst="rect">
          <a:avLst/>
        </a:prstGeom>
      </xdr:spPr>
    </xdr:pic>
    <xdr:clientData/>
  </xdr:twoCellAnchor>
  <xdr:twoCellAnchor>
    <xdr:from>
      <xdr:col>1</xdr:col>
      <xdr:colOff>173182</xdr:colOff>
      <xdr:row>56</xdr:row>
      <xdr:rowOff>134697</xdr:rowOff>
    </xdr:from>
    <xdr:to>
      <xdr:col>1</xdr:col>
      <xdr:colOff>2452832</xdr:colOff>
      <xdr:row>63</xdr:row>
      <xdr:rowOff>47738</xdr:rowOff>
    </xdr:to>
    <xdr:pic>
      <xdr:nvPicPr>
        <xdr:cNvPr id="11" name="图片 12">
          <a:extLst>
            <a:ext uri="{FF2B5EF4-FFF2-40B4-BE49-F238E27FC236}">
              <a16:creationId xmlns:a16="http://schemas.microsoft.com/office/drawing/2014/main" id="{D609ABA5-E481-4342-9E54-56A606042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16473247"/>
          <a:ext cx="2279650" cy="1189391"/>
        </a:xfrm>
        <a:prstGeom prst="rect">
          <a:avLst/>
        </a:prstGeom>
      </xdr:spPr>
    </xdr:pic>
    <xdr:clientData/>
  </xdr:twoCellAnchor>
  <xdr:twoCellAnchor editAs="oneCell">
    <xdr:from>
      <xdr:col>1</xdr:col>
      <xdr:colOff>1773859</xdr:colOff>
      <xdr:row>7</xdr:row>
      <xdr:rowOff>131704</xdr:rowOff>
    </xdr:from>
    <xdr:to>
      <xdr:col>1</xdr:col>
      <xdr:colOff>2319131</xdr:colOff>
      <xdr:row>11</xdr:row>
      <xdr:rowOff>140907</xdr:rowOff>
    </xdr:to>
    <xdr:pic>
      <xdr:nvPicPr>
        <xdr:cNvPr id="16" name="Picture 16">
          <a:extLst>
            <a:ext uri="{FF2B5EF4-FFF2-40B4-BE49-F238E27FC236}">
              <a16:creationId xmlns:a16="http://schemas.microsoft.com/office/drawing/2014/main" id="{31E9D879-FF09-4292-A399-D0D59101F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686293" y="6861370"/>
          <a:ext cx="720403" cy="545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5E7BF-295E-4275-9AEE-06F42CCAE4CA}">
  <dimension ref="A1:BK68"/>
  <sheetViews>
    <sheetView tabSelected="1" topLeftCell="AU44" zoomScale="92" zoomScaleNormal="92" workbookViewId="0">
      <selection activeCell="BF69" sqref="BF69"/>
    </sheetView>
  </sheetViews>
  <sheetFormatPr defaultColWidth="9.1796875" defaultRowHeight="14.5" x14ac:dyDescent="0.35"/>
  <cols>
    <col min="1" max="1" width="10.1796875" style="1" hidden="1" customWidth="1"/>
    <col min="2" max="2" width="38.54296875" style="2" customWidth="1"/>
    <col min="3" max="3" width="9.1796875" style="2" customWidth="1"/>
    <col min="4" max="4" width="16" style="2" customWidth="1"/>
    <col min="5" max="5" width="20.453125" style="2" customWidth="1"/>
    <col min="6" max="6" width="24.453125" style="2" customWidth="1"/>
    <col min="7" max="7" width="14.81640625" style="2" customWidth="1"/>
    <col min="8" max="8" width="28.1796875" style="2" customWidth="1"/>
    <col min="9" max="9" width="31.453125" style="2" customWidth="1"/>
    <col min="10" max="10" width="24.54296875" style="2" customWidth="1"/>
    <col min="11" max="11" width="22.1796875" style="3" customWidth="1"/>
    <col min="12" max="12" width="17.81640625" style="2" customWidth="1"/>
    <col min="13" max="13" width="12.81640625" style="2" customWidth="1"/>
    <col min="14" max="14" width="11.54296875" style="2" customWidth="1"/>
    <col min="15" max="15" width="10.1796875" style="2" customWidth="1"/>
    <col min="16" max="16" width="14.54296875" style="2" customWidth="1"/>
    <col min="17" max="17" width="19.1796875" style="2" customWidth="1"/>
    <col min="18" max="18" width="8.81640625" style="2" customWidth="1"/>
    <col min="19" max="19" width="9.81640625" style="5" customWidth="1"/>
    <col min="20" max="21" width="9.453125" style="2" customWidth="1"/>
    <col min="22" max="22" width="8.1796875" style="209" customWidth="1"/>
    <col min="23" max="23" width="8.81640625" style="209" customWidth="1"/>
    <col min="24" max="24" width="8.54296875" style="209" customWidth="1"/>
    <col min="25" max="25" width="8.1796875" style="209" customWidth="1"/>
    <col min="26" max="26" width="8.81640625" style="209" customWidth="1"/>
    <col min="27" max="27" width="7.1796875" style="209" customWidth="1"/>
    <col min="28" max="28" width="9" style="210" customWidth="1"/>
    <col min="29" max="29" width="6.1796875" style="211" customWidth="1"/>
    <col min="30" max="30" width="10" style="212" customWidth="1"/>
    <col min="31" max="31" width="10" style="210" customWidth="1"/>
    <col min="32" max="32" width="16" style="211" customWidth="1"/>
    <col min="33" max="33" width="11.54296875" style="2" customWidth="1"/>
    <col min="34" max="34" width="10.453125" style="5" customWidth="1"/>
    <col min="35" max="35" width="13.7265625" style="2" customWidth="1"/>
    <col min="36" max="36" width="12.1796875" style="2" customWidth="1"/>
    <col min="37" max="37" width="8.453125" style="4" customWidth="1"/>
    <col min="38" max="38" width="9" style="5" customWidth="1"/>
    <col min="39" max="39" width="8.453125" style="5" customWidth="1"/>
    <col min="40" max="40" width="7.81640625" style="4" customWidth="1"/>
    <col min="41" max="41" width="10.54296875" style="5" customWidth="1"/>
    <col min="42" max="42" width="8.1796875" style="4" customWidth="1"/>
    <col min="43" max="44" width="9.1796875" style="5" customWidth="1"/>
    <col min="45" max="45" width="11.54296875" style="4" customWidth="1"/>
    <col min="46" max="46" width="10.81640625" style="5" customWidth="1"/>
    <col min="47" max="47" width="7.81640625" style="5" customWidth="1"/>
    <col min="48" max="48" width="9.54296875" style="5" customWidth="1"/>
    <col min="49" max="49" width="7.81640625" style="5" customWidth="1"/>
    <col min="50" max="50" width="12.1796875" style="5" customWidth="1"/>
    <col min="51" max="51" width="12.1796875" style="2" customWidth="1"/>
    <col min="52" max="52" width="9.1796875" style="2" customWidth="1"/>
    <col min="53" max="53" width="10.1796875" style="5" customWidth="1"/>
    <col min="54" max="54" width="9.1796875" style="2" customWidth="1"/>
    <col min="55" max="55" width="12.7265625" style="5" customWidth="1"/>
    <col min="56" max="56" width="14.453125" style="5" customWidth="1"/>
    <col min="57" max="57" width="11.81640625" style="5" customWidth="1"/>
    <col min="58" max="60" width="9.1796875" style="2" customWidth="1"/>
    <col min="61" max="61" width="14.453125" style="2" customWidth="1"/>
    <col min="62" max="63" width="9.1796875" style="2" customWidth="1"/>
    <col min="64" max="16384" width="9.1796875" style="2"/>
  </cols>
  <sheetData>
    <row r="1" spans="1:63" ht="67.5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1" t="s">
        <v>15</v>
      </c>
      <c r="Q1" s="11" t="s">
        <v>16</v>
      </c>
      <c r="R1" s="10" t="s">
        <v>17</v>
      </c>
      <c r="S1" s="12" t="s">
        <v>18</v>
      </c>
      <c r="T1" s="13" t="s">
        <v>19</v>
      </c>
      <c r="U1" s="6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6" t="s">
        <v>32</v>
      </c>
      <c r="AH1" s="20" t="s">
        <v>33</v>
      </c>
      <c r="AI1" s="6" t="s">
        <v>34</v>
      </c>
      <c r="AJ1" s="21" t="s">
        <v>35</v>
      </c>
      <c r="AK1" s="22" t="s">
        <v>36</v>
      </c>
      <c r="AL1" s="23" t="s">
        <v>37</v>
      </c>
      <c r="AM1" s="20" t="s">
        <v>38</v>
      </c>
      <c r="AN1" s="24" t="s">
        <v>39</v>
      </c>
      <c r="AO1" s="20" t="s">
        <v>40</v>
      </c>
      <c r="AP1" s="24" t="s">
        <v>41</v>
      </c>
      <c r="AQ1" s="20" t="s">
        <v>42</v>
      </c>
      <c r="AR1" s="25" t="s">
        <v>43</v>
      </c>
      <c r="AS1" s="24" t="s">
        <v>44</v>
      </c>
      <c r="AT1" s="20" t="s">
        <v>45</v>
      </c>
      <c r="AU1" s="20" t="s">
        <v>46</v>
      </c>
      <c r="AV1" s="26" t="s">
        <v>47</v>
      </c>
      <c r="AW1" s="27" t="s">
        <v>48</v>
      </c>
      <c r="AX1" s="28" t="s">
        <v>49</v>
      </c>
      <c r="AY1" s="29" t="s">
        <v>50</v>
      </c>
      <c r="AZ1" s="27" t="s">
        <v>51</v>
      </c>
      <c r="BA1" s="30" t="s">
        <v>52</v>
      </c>
      <c r="BB1" s="6" t="s">
        <v>53</v>
      </c>
      <c r="BC1" s="20" t="s">
        <v>54</v>
      </c>
      <c r="BD1" s="20" t="s">
        <v>55</v>
      </c>
      <c r="BE1" s="20" t="s">
        <v>56</v>
      </c>
      <c r="BF1" s="31" t="s">
        <v>57</v>
      </c>
      <c r="BG1" s="32" t="s">
        <v>58</v>
      </c>
      <c r="BH1" s="32" t="s">
        <v>59</v>
      </c>
      <c r="BI1" s="32" t="s">
        <v>60</v>
      </c>
      <c r="BJ1" s="32" t="s">
        <v>61</v>
      </c>
      <c r="BK1" s="32" t="s">
        <v>62</v>
      </c>
    </row>
    <row r="2" spans="1:63" ht="14.25" customHeight="1" x14ac:dyDescent="0.35">
      <c r="A2" s="51">
        <v>22</v>
      </c>
      <c r="B2" s="217"/>
      <c r="C2" s="52"/>
      <c r="D2" s="52" t="s">
        <v>86</v>
      </c>
      <c r="E2" s="52" t="s">
        <v>87</v>
      </c>
      <c r="F2" s="52" t="s">
        <v>94</v>
      </c>
      <c r="G2" s="53" t="s">
        <v>95</v>
      </c>
      <c r="H2" s="52" t="s">
        <v>96</v>
      </c>
      <c r="I2" s="52" t="s">
        <v>281</v>
      </c>
      <c r="J2" s="52" t="s">
        <v>97</v>
      </c>
      <c r="K2" s="52" t="s">
        <v>97</v>
      </c>
      <c r="L2" s="54" t="s">
        <v>98</v>
      </c>
      <c r="M2" s="52" t="s">
        <v>99</v>
      </c>
      <c r="N2" s="52"/>
      <c r="O2" s="55"/>
      <c r="P2" s="56" t="s">
        <v>100</v>
      </c>
      <c r="Q2" s="57"/>
      <c r="R2" s="52" t="s">
        <v>67</v>
      </c>
      <c r="S2" s="58">
        <v>2.3199999999999998</v>
      </c>
      <c r="T2" s="52" t="s">
        <v>68</v>
      </c>
      <c r="U2" s="52" t="s">
        <v>101</v>
      </c>
      <c r="V2" s="59">
        <v>25.1</v>
      </c>
      <c r="W2" s="59">
        <v>28.8</v>
      </c>
      <c r="X2" s="59">
        <v>30.5</v>
      </c>
      <c r="Y2" s="59">
        <v>9</v>
      </c>
      <c r="Z2" s="59">
        <v>9</v>
      </c>
      <c r="AA2" s="59">
        <v>21</v>
      </c>
      <c r="AB2" s="60">
        <v>8</v>
      </c>
      <c r="AC2" s="61">
        <v>2</v>
      </c>
      <c r="AD2" s="34">
        <f t="shared" ref="AD2:AD38" si="0">IF(Y2="","",Y2*Z2*AA2/1000000)</f>
        <v>1.701E-3</v>
      </c>
      <c r="AE2" s="60">
        <v>63</v>
      </c>
      <c r="AF2" s="35">
        <f t="shared" ref="AF2:AF5" si="1">IF(AC2="","",AE2/AD2*AC2)</f>
        <v>74074.074074074073</v>
      </c>
      <c r="AG2" s="36">
        <v>2250</v>
      </c>
      <c r="AH2" s="45">
        <f t="shared" ref="AH2:AH38" si="2">IF(ISERROR(AG2/AF2),"",AG2/AF2)</f>
        <v>3.0374999999999999E-2</v>
      </c>
      <c r="AI2" s="62" t="s">
        <v>69</v>
      </c>
      <c r="AJ2" s="37">
        <v>1.7999999999999988E-2</v>
      </c>
      <c r="AK2" s="38">
        <f t="shared" ref="AK2:AK39" si="3">AJ2+15%</f>
        <v>0.16799999999999998</v>
      </c>
      <c r="AL2" s="46">
        <f t="shared" ref="AL2:AL7" si="4">IF(ISERROR(S2*AK2),"",S2*AK2)</f>
        <v>0.38975999999999994</v>
      </c>
      <c r="AM2" s="46">
        <f t="shared" ref="AM2:AM7" si="5">IF(ISERROR(S2+AH2+AL2),"",S2+AH2+AL2)</f>
        <v>2.7401349999999995</v>
      </c>
      <c r="AN2" s="63">
        <v>0.01</v>
      </c>
      <c r="AO2" s="46">
        <f t="shared" ref="AO2:AO38" si="6">IF(ISERROR(AX2*AN2),"",AX2*AN2)</f>
        <v>5.2499999999999998E-2</v>
      </c>
      <c r="AP2" s="63">
        <v>0.05</v>
      </c>
      <c r="AQ2" s="45">
        <f t="shared" ref="AQ2:AQ38" si="7">IF(ISERROR(AX2*AP2),"",AX2*AP2)</f>
        <v>0.26250000000000001</v>
      </c>
      <c r="AR2" s="64">
        <v>0</v>
      </c>
      <c r="AS2" s="63">
        <v>0</v>
      </c>
      <c r="AT2" s="46">
        <f t="shared" ref="AT2:AT38" si="8">IF(ISERROR(AX2*AS2),"",AX2*AS2)</f>
        <v>0</v>
      </c>
      <c r="AU2" s="45">
        <f t="shared" ref="AU2:AU38" si="9">IF(ISERROR(AO2+AQ2+AT2),"",AO2+AQ2+AT2)</f>
        <v>0.315</v>
      </c>
      <c r="AV2" s="45">
        <f t="shared" ref="AV2:AV38" si="10">IF(ISERROR(AM2+AU2),"",AM2+AU2)</f>
        <v>3.0551349999999995</v>
      </c>
      <c r="AW2" s="47">
        <f t="shared" ref="AW2:AW38" si="11">IF(ISERROR((AX2-AV2)/AX2),"",(AX2-AV2)/AX2)</f>
        <v>0.41806952380952389</v>
      </c>
      <c r="AX2" s="50">
        <v>5.25</v>
      </c>
      <c r="AY2" s="65"/>
      <c r="AZ2" s="48" t="str">
        <f t="shared" ref="AZ2:AZ37" si="12">IF(ISERROR((AY2-AX2)/AY2),"",(AY2-AX2)/AY2)</f>
        <v/>
      </c>
      <c r="BA2" s="66"/>
      <c r="BB2" s="42">
        <v>1200</v>
      </c>
      <c r="BC2" s="39">
        <f t="shared" ref="BC2:BC33" si="13">IF(ISERROR(AV2*BB2),"",AV2*BB2)</f>
        <v>3666.1619999999994</v>
      </c>
      <c r="BD2" s="46">
        <f t="shared" ref="BD2:BD33" si="14">IF(ISERROR(AX2*BB2),"",AX2*BB2)</f>
        <v>6300</v>
      </c>
      <c r="BE2" s="46">
        <f t="shared" ref="BE2:BE38" si="15">IF(ISERROR(AY2*BB2),"",AY2*BB2)</f>
        <v>0</v>
      </c>
      <c r="BF2" s="43">
        <v>13.2</v>
      </c>
      <c r="BG2" s="52"/>
      <c r="BH2" s="52"/>
      <c r="BI2" s="52" t="s">
        <v>70</v>
      </c>
      <c r="BJ2" s="52" t="s">
        <v>71</v>
      </c>
      <c r="BK2" s="52" t="s">
        <v>102</v>
      </c>
    </row>
    <row r="3" spans="1:63" ht="14.25" customHeight="1" x14ac:dyDescent="0.35">
      <c r="A3" s="51">
        <v>23</v>
      </c>
      <c r="B3" s="217"/>
      <c r="C3" s="52"/>
      <c r="D3" s="52" t="s">
        <v>86</v>
      </c>
      <c r="E3" s="52" t="s">
        <v>87</v>
      </c>
      <c r="F3" s="52" t="s">
        <v>94</v>
      </c>
      <c r="G3" s="53" t="s">
        <v>95</v>
      </c>
      <c r="H3" s="52" t="s">
        <v>103</v>
      </c>
      <c r="I3" s="52" t="s">
        <v>104</v>
      </c>
      <c r="J3" s="52" t="s">
        <v>97</v>
      </c>
      <c r="K3" s="52" t="s">
        <v>97</v>
      </c>
      <c r="L3" s="54" t="s">
        <v>105</v>
      </c>
      <c r="M3" s="52" t="s">
        <v>99</v>
      </c>
      <c r="N3" s="52"/>
      <c r="O3" s="55"/>
      <c r="P3" s="56" t="s">
        <v>106</v>
      </c>
      <c r="Q3" s="57"/>
      <c r="R3" s="52" t="s">
        <v>67</v>
      </c>
      <c r="S3" s="58">
        <v>2.4</v>
      </c>
      <c r="T3" s="52" t="s">
        <v>68</v>
      </c>
      <c r="U3" s="52" t="s">
        <v>101</v>
      </c>
      <c r="V3" s="59">
        <v>25.1</v>
      </c>
      <c r="W3" s="59">
        <v>28.8</v>
      </c>
      <c r="X3" s="59">
        <v>30.5</v>
      </c>
      <c r="Y3" s="59">
        <v>9</v>
      </c>
      <c r="Z3" s="59">
        <v>9</v>
      </c>
      <c r="AA3" s="59">
        <v>11</v>
      </c>
      <c r="AB3" s="60">
        <v>8</v>
      </c>
      <c r="AC3" s="61">
        <v>1</v>
      </c>
      <c r="AD3" s="34">
        <f t="shared" si="0"/>
        <v>8.9099999999999997E-4</v>
      </c>
      <c r="AE3" s="60">
        <v>63</v>
      </c>
      <c r="AF3" s="35">
        <f t="shared" si="1"/>
        <v>70707.070707070714</v>
      </c>
      <c r="AG3" s="36">
        <v>2250</v>
      </c>
      <c r="AH3" s="45">
        <f t="shared" si="2"/>
        <v>3.182142857142857E-2</v>
      </c>
      <c r="AI3" s="62" t="s">
        <v>107</v>
      </c>
      <c r="AJ3" s="37">
        <v>0.3</v>
      </c>
      <c r="AK3" s="38">
        <f t="shared" si="3"/>
        <v>0.44999999999999996</v>
      </c>
      <c r="AL3" s="46">
        <f t="shared" si="4"/>
        <v>1.0799999999999998</v>
      </c>
      <c r="AM3" s="46">
        <f t="shared" si="5"/>
        <v>3.5118214285714284</v>
      </c>
      <c r="AN3" s="63">
        <v>0.01</v>
      </c>
      <c r="AO3" s="46">
        <f t="shared" si="6"/>
        <v>5.2499999999999998E-2</v>
      </c>
      <c r="AP3" s="63">
        <v>0.05</v>
      </c>
      <c r="AQ3" s="45">
        <f t="shared" si="7"/>
        <v>0.26250000000000001</v>
      </c>
      <c r="AR3" s="64">
        <v>0</v>
      </c>
      <c r="AS3" s="63">
        <v>0</v>
      </c>
      <c r="AT3" s="46">
        <f t="shared" si="8"/>
        <v>0</v>
      </c>
      <c r="AU3" s="45">
        <f t="shared" si="9"/>
        <v>0.315</v>
      </c>
      <c r="AV3" s="45">
        <f t="shared" si="10"/>
        <v>3.8268214285714284</v>
      </c>
      <c r="AW3" s="47">
        <f t="shared" si="11"/>
        <v>0.27108163265306129</v>
      </c>
      <c r="AX3" s="50">
        <v>5.25</v>
      </c>
      <c r="AY3" s="65"/>
      <c r="AZ3" s="48" t="str">
        <f t="shared" si="12"/>
        <v/>
      </c>
      <c r="BA3" s="66"/>
      <c r="BB3" s="42">
        <v>600</v>
      </c>
      <c r="BC3" s="39">
        <f t="shared" si="13"/>
        <v>2296.0928571428572</v>
      </c>
      <c r="BD3" s="46">
        <f t="shared" si="14"/>
        <v>3150</v>
      </c>
      <c r="BE3" s="46">
        <f t="shared" si="15"/>
        <v>0</v>
      </c>
      <c r="BF3" s="43">
        <v>13.2</v>
      </c>
      <c r="BG3" s="52"/>
      <c r="BH3" s="52"/>
      <c r="BI3" s="52" t="s">
        <v>70</v>
      </c>
      <c r="BJ3" s="52" t="s">
        <v>71</v>
      </c>
      <c r="BK3" s="52" t="s">
        <v>102</v>
      </c>
    </row>
    <row r="4" spans="1:63" ht="14.25" customHeight="1" x14ac:dyDescent="0.35">
      <c r="A4" s="51">
        <v>24</v>
      </c>
      <c r="B4" s="217"/>
      <c r="C4" s="52"/>
      <c r="D4" s="52" t="s">
        <v>86</v>
      </c>
      <c r="E4" s="52" t="s">
        <v>87</v>
      </c>
      <c r="F4" s="52" t="s">
        <v>94</v>
      </c>
      <c r="G4" s="53" t="s">
        <v>95</v>
      </c>
      <c r="H4" s="52" t="s">
        <v>108</v>
      </c>
      <c r="I4" s="52" t="s">
        <v>109</v>
      </c>
      <c r="J4" s="52" t="s">
        <v>97</v>
      </c>
      <c r="K4" s="52" t="s">
        <v>97</v>
      </c>
      <c r="L4" s="54" t="s">
        <v>110</v>
      </c>
      <c r="M4" s="52" t="s">
        <v>99</v>
      </c>
      <c r="N4" s="52"/>
      <c r="O4" s="55"/>
      <c r="P4" s="56" t="s">
        <v>111</v>
      </c>
      <c r="Q4" s="57"/>
      <c r="R4" s="52" t="s">
        <v>67</v>
      </c>
      <c r="S4" s="58">
        <v>1.89</v>
      </c>
      <c r="T4" s="52" t="s">
        <v>68</v>
      </c>
      <c r="U4" s="52" t="s">
        <v>101</v>
      </c>
      <c r="V4" s="59">
        <v>25.1</v>
      </c>
      <c r="W4" s="59">
        <v>28.8</v>
      </c>
      <c r="X4" s="59">
        <v>30.5</v>
      </c>
      <c r="Y4" s="59">
        <v>9</v>
      </c>
      <c r="Z4" s="59">
        <v>9</v>
      </c>
      <c r="AA4" s="59">
        <v>11.5</v>
      </c>
      <c r="AB4" s="60">
        <v>8</v>
      </c>
      <c r="AC4" s="61">
        <v>1</v>
      </c>
      <c r="AD4" s="34">
        <f t="shared" si="0"/>
        <v>9.3150000000000004E-4</v>
      </c>
      <c r="AE4" s="60">
        <v>63</v>
      </c>
      <c r="AF4" s="35">
        <f t="shared" si="1"/>
        <v>67632.850241545893</v>
      </c>
      <c r="AG4" s="36">
        <v>2250</v>
      </c>
      <c r="AH4" s="45">
        <f t="shared" si="2"/>
        <v>3.3267857142857141E-2</v>
      </c>
      <c r="AI4" s="62" t="s">
        <v>107</v>
      </c>
      <c r="AJ4" s="37">
        <v>0.3</v>
      </c>
      <c r="AK4" s="38">
        <f t="shared" si="3"/>
        <v>0.44999999999999996</v>
      </c>
      <c r="AL4" s="46">
        <f t="shared" si="4"/>
        <v>0.85049999999999992</v>
      </c>
      <c r="AM4" s="46">
        <f t="shared" si="5"/>
        <v>2.773767857142857</v>
      </c>
      <c r="AN4" s="63">
        <v>0.01</v>
      </c>
      <c r="AO4" s="46">
        <f t="shared" si="6"/>
        <v>4.3499999999999997E-2</v>
      </c>
      <c r="AP4" s="63">
        <v>0.05</v>
      </c>
      <c r="AQ4" s="45">
        <f t="shared" si="7"/>
        <v>0.2175</v>
      </c>
      <c r="AR4" s="64">
        <v>0</v>
      </c>
      <c r="AS4" s="63">
        <v>0</v>
      </c>
      <c r="AT4" s="46">
        <f t="shared" si="8"/>
        <v>0</v>
      </c>
      <c r="AU4" s="45">
        <f t="shared" si="9"/>
        <v>0.26100000000000001</v>
      </c>
      <c r="AV4" s="45">
        <f t="shared" si="10"/>
        <v>3.0347678571428571</v>
      </c>
      <c r="AW4" s="47">
        <f t="shared" si="11"/>
        <v>0.30235221674876844</v>
      </c>
      <c r="AX4" s="50">
        <v>4.3499999999999996</v>
      </c>
      <c r="AY4" s="65"/>
      <c r="AZ4" s="48" t="str">
        <f t="shared" si="12"/>
        <v/>
      </c>
      <c r="BA4" s="66"/>
      <c r="BB4" s="42">
        <v>600</v>
      </c>
      <c r="BC4" s="39">
        <f t="shared" si="13"/>
        <v>1820.8607142857143</v>
      </c>
      <c r="BD4" s="46">
        <f t="shared" si="14"/>
        <v>2610</v>
      </c>
      <c r="BE4" s="46">
        <f t="shared" si="15"/>
        <v>0</v>
      </c>
      <c r="BF4" s="43">
        <v>13.2</v>
      </c>
      <c r="BG4" s="52"/>
      <c r="BH4" s="52"/>
      <c r="BI4" s="52" t="s">
        <v>70</v>
      </c>
      <c r="BJ4" s="52" t="s">
        <v>71</v>
      </c>
      <c r="BK4" s="52" t="s">
        <v>102</v>
      </c>
    </row>
    <row r="5" spans="1:63" ht="14.25" customHeight="1" x14ac:dyDescent="0.35">
      <c r="A5" s="51">
        <v>25</v>
      </c>
      <c r="B5" s="217"/>
      <c r="C5" s="52"/>
      <c r="D5" s="52" t="s">
        <v>86</v>
      </c>
      <c r="E5" s="52" t="s">
        <v>87</v>
      </c>
      <c r="F5" s="52" t="s">
        <v>94</v>
      </c>
      <c r="G5" s="53" t="s">
        <v>95</v>
      </c>
      <c r="H5" s="52" t="s">
        <v>112</v>
      </c>
      <c r="I5" s="52" t="s">
        <v>113</v>
      </c>
      <c r="J5" s="52" t="s">
        <v>97</v>
      </c>
      <c r="K5" s="52" t="s">
        <v>97</v>
      </c>
      <c r="L5" s="54" t="s">
        <v>114</v>
      </c>
      <c r="M5" s="52" t="s">
        <v>99</v>
      </c>
      <c r="N5" s="52"/>
      <c r="O5" s="55"/>
      <c r="P5" s="56" t="s">
        <v>115</v>
      </c>
      <c r="Q5" s="57"/>
      <c r="R5" s="52" t="s">
        <v>67</v>
      </c>
      <c r="S5" s="58">
        <v>1.55</v>
      </c>
      <c r="T5" s="52" t="s">
        <v>68</v>
      </c>
      <c r="U5" s="52" t="s">
        <v>101</v>
      </c>
      <c r="V5" s="59">
        <v>25.1</v>
      </c>
      <c r="W5" s="59">
        <v>28.8</v>
      </c>
      <c r="X5" s="59">
        <v>30.5</v>
      </c>
      <c r="Y5" s="59">
        <v>16</v>
      </c>
      <c r="Z5" s="59">
        <v>11</v>
      </c>
      <c r="AA5" s="59">
        <v>4</v>
      </c>
      <c r="AB5" s="60">
        <v>8</v>
      </c>
      <c r="AC5" s="61">
        <v>1</v>
      </c>
      <c r="AD5" s="34">
        <f t="shared" si="0"/>
        <v>7.0399999999999998E-4</v>
      </c>
      <c r="AE5" s="60">
        <v>63</v>
      </c>
      <c r="AF5" s="35">
        <f t="shared" si="1"/>
        <v>89488.636363636368</v>
      </c>
      <c r="AG5" s="36">
        <v>2250</v>
      </c>
      <c r="AH5" s="45">
        <f t="shared" si="2"/>
        <v>2.514285714285714E-2</v>
      </c>
      <c r="AI5" s="62" t="s">
        <v>107</v>
      </c>
      <c r="AJ5" s="37">
        <v>0.3</v>
      </c>
      <c r="AK5" s="38">
        <f t="shared" si="3"/>
        <v>0.44999999999999996</v>
      </c>
      <c r="AL5" s="46">
        <f t="shared" si="4"/>
        <v>0.6974999999999999</v>
      </c>
      <c r="AM5" s="46">
        <f t="shared" si="5"/>
        <v>2.272642857142857</v>
      </c>
      <c r="AN5" s="63">
        <v>0.01</v>
      </c>
      <c r="AO5" s="46">
        <f t="shared" si="6"/>
        <v>3.7499999999999999E-2</v>
      </c>
      <c r="AP5" s="63">
        <v>0.05</v>
      </c>
      <c r="AQ5" s="45">
        <f t="shared" si="7"/>
        <v>0.1875</v>
      </c>
      <c r="AR5" s="64">
        <v>0</v>
      </c>
      <c r="AS5" s="63">
        <v>0</v>
      </c>
      <c r="AT5" s="46">
        <f t="shared" si="8"/>
        <v>0</v>
      </c>
      <c r="AU5" s="45">
        <f t="shared" si="9"/>
        <v>0.22500000000000001</v>
      </c>
      <c r="AV5" s="45">
        <f t="shared" si="10"/>
        <v>2.4976428571428571</v>
      </c>
      <c r="AW5" s="47">
        <f t="shared" si="11"/>
        <v>0.33396190476190479</v>
      </c>
      <c r="AX5" s="50">
        <v>3.75</v>
      </c>
      <c r="AY5" s="65"/>
      <c r="AZ5" s="48" t="str">
        <f t="shared" si="12"/>
        <v/>
      </c>
      <c r="BA5" s="66"/>
      <c r="BB5" s="42">
        <v>600</v>
      </c>
      <c r="BC5" s="39">
        <f t="shared" si="13"/>
        <v>1498.5857142857142</v>
      </c>
      <c r="BD5" s="46">
        <f t="shared" si="14"/>
        <v>2250</v>
      </c>
      <c r="BE5" s="46">
        <f t="shared" si="15"/>
        <v>0</v>
      </c>
      <c r="BF5" s="43">
        <v>13.2</v>
      </c>
      <c r="BG5" s="52"/>
      <c r="BH5" s="52"/>
      <c r="BI5" s="52" t="s">
        <v>70</v>
      </c>
      <c r="BJ5" s="52" t="s">
        <v>71</v>
      </c>
      <c r="BK5" s="52" t="s">
        <v>102</v>
      </c>
    </row>
    <row r="6" spans="1:63" ht="14.25" customHeight="1" x14ac:dyDescent="0.35">
      <c r="A6" s="51">
        <v>26</v>
      </c>
      <c r="B6" s="217"/>
      <c r="C6" s="52"/>
      <c r="D6" s="52" t="s">
        <v>86</v>
      </c>
      <c r="E6" s="52" t="s">
        <v>87</v>
      </c>
      <c r="F6" s="52" t="s">
        <v>94</v>
      </c>
      <c r="G6" s="53" t="s">
        <v>95</v>
      </c>
      <c r="H6" s="52" t="s">
        <v>116</v>
      </c>
      <c r="I6" s="52" t="s">
        <v>117</v>
      </c>
      <c r="J6" s="52" t="s">
        <v>97</v>
      </c>
      <c r="K6" s="52" t="s">
        <v>97</v>
      </c>
      <c r="L6" s="54" t="s">
        <v>118</v>
      </c>
      <c r="M6" s="52" t="s">
        <v>99</v>
      </c>
      <c r="N6" s="52"/>
      <c r="O6" s="55"/>
      <c r="P6" s="56" t="s">
        <v>119</v>
      </c>
      <c r="Q6" s="57"/>
      <c r="R6" s="52" t="s">
        <v>67</v>
      </c>
      <c r="S6" s="58">
        <v>3.78</v>
      </c>
      <c r="T6" s="52" t="s">
        <v>68</v>
      </c>
      <c r="U6" s="52" t="s">
        <v>101</v>
      </c>
      <c r="V6" s="59">
        <v>25.1</v>
      </c>
      <c r="W6" s="59">
        <v>28.8</v>
      </c>
      <c r="X6" s="59">
        <v>30.5</v>
      </c>
      <c r="Y6" s="59">
        <v>26</v>
      </c>
      <c r="Z6" s="59">
        <v>16</v>
      </c>
      <c r="AA6" s="59">
        <v>4</v>
      </c>
      <c r="AB6" s="60">
        <v>8</v>
      </c>
      <c r="AC6" s="61">
        <v>1</v>
      </c>
      <c r="AD6" s="34">
        <f t="shared" si="0"/>
        <v>1.6639999999999999E-3</v>
      </c>
      <c r="AE6" s="60">
        <v>63</v>
      </c>
      <c r="AF6" s="35">
        <f>IF(ISERROR(AE6/AD6),"",IF(AC6="","",AE6/AD6*AC6))</f>
        <v>37860.576923076922</v>
      </c>
      <c r="AG6" s="36">
        <v>2250</v>
      </c>
      <c r="AH6" s="45">
        <f t="shared" si="2"/>
        <v>5.9428571428571428E-2</v>
      </c>
      <c r="AI6" s="67" t="s">
        <v>120</v>
      </c>
      <c r="AJ6" s="37">
        <v>0.113</v>
      </c>
      <c r="AK6" s="38">
        <f t="shared" si="3"/>
        <v>0.26300000000000001</v>
      </c>
      <c r="AL6" s="46">
        <f t="shared" si="4"/>
        <v>0.99414000000000002</v>
      </c>
      <c r="AM6" s="46">
        <f t="shared" si="5"/>
        <v>4.8335685714285717</v>
      </c>
      <c r="AN6" s="63">
        <v>0.01</v>
      </c>
      <c r="AO6" s="46">
        <f t="shared" si="6"/>
        <v>0.08</v>
      </c>
      <c r="AP6" s="63">
        <v>0.05</v>
      </c>
      <c r="AQ6" s="45">
        <f t="shared" si="7"/>
        <v>0.4</v>
      </c>
      <c r="AR6" s="64">
        <v>0</v>
      </c>
      <c r="AS6" s="63">
        <v>0</v>
      </c>
      <c r="AT6" s="46">
        <f t="shared" si="8"/>
        <v>0</v>
      </c>
      <c r="AU6" s="45">
        <f t="shared" si="9"/>
        <v>0.48000000000000004</v>
      </c>
      <c r="AV6" s="45">
        <f t="shared" si="10"/>
        <v>5.3135685714285721</v>
      </c>
      <c r="AW6" s="47">
        <f t="shared" si="11"/>
        <v>0.33580392857142849</v>
      </c>
      <c r="AX6" s="68">
        <v>8</v>
      </c>
      <c r="AY6" s="65"/>
      <c r="AZ6" s="48" t="str">
        <f t="shared" si="12"/>
        <v/>
      </c>
      <c r="BA6" s="66"/>
      <c r="BB6" s="42">
        <v>600</v>
      </c>
      <c r="BC6" s="39">
        <f t="shared" si="13"/>
        <v>3188.1411428571432</v>
      </c>
      <c r="BD6" s="46">
        <f t="shared" si="14"/>
        <v>4800</v>
      </c>
      <c r="BE6" s="46">
        <f t="shared" si="15"/>
        <v>0</v>
      </c>
      <c r="BF6" s="43">
        <v>13.2</v>
      </c>
      <c r="BG6" s="52"/>
      <c r="BH6" s="52"/>
      <c r="BI6" s="52" t="s">
        <v>70</v>
      </c>
      <c r="BJ6" s="52" t="s">
        <v>71</v>
      </c>
      <c r="BK6" s="52" t="s">
        <v>102</v>
      </c>
    </row>
    <row r="7" spans="1:63" ht="14.25" customHeight="1" x14ac:dyDescent="0.35">
      <c r="A7" s="51">
        <v>27</v>
      </c>
      <c r="B7" s="217"/>
      <c r="C7" s="52"/>
      <c r="D7" s="52" t="s">
        <v>86</v>
      </c>
      <c r="E7" s="52" t="s">
        <v>87</v>
      </c>
      <c r="F7" s="52" t="s">
        <v>94</v>
      </c>
      <c r="G7" s="53" t="s">
        <v>95</v>
      </c>
      <c r="H7" s="52" t="s">
        <v>121</v>
      </c>
      <c r="I7" s="52" t="s">
        <v>122</v>
      </c>
      <c r="J7" s="52" t="s">
        <v>97</v>
      </c>
      <c r="K7" s="52" t="s">
        <v>97</v>
      </c>
      <c r="L7" s="54" t="s">
        <v>123</v>
      </c>
      <c r="M7" s="52" t="s">
        <v>99</v>
      </c>
      <c r="N7" s="52"/>
      <c r="O7" s="55"/>
      <c r="P7" s="56" t="s">
        <v>124</v>
      </c>
      <c r="Q7" s="57"/>
      <c r="R7" s="52" t="s">
        <v>67</v>
      </c>
      <c r="S7" s="58">
        <v>3.35</v>
      </c>
      <c r="T7" s="52" t="s">
        <v>68</v>
      </c>
      <c r="U7" s="52" t="s">
        <v>101</v>
      </c>
      <c r="V7" s="59">
        <v>25.1</v>
      </c>
      <c r="W7" s="59">
        <v>28.8</v>
      </c>
      <c r="X7" s="59">
        <v>30.5</v>
      </c>
      <c r="Y7" s="59">
        <v>12</v>
      </c>
      <c r="Z7" s="59">
        <v>12</v>
      </c>
      <c r="AA7" s="59">
        <v>13</v>
      </c>
      <c r="AB7" s="60">
        <v>8</v>
      </c>
      <c r="AC7" s="61">
        <v>1</v>
      </c>
      <c r="AD7" s="34">
        <f t="shared" si="0"/>
        <v>1.872E-3</v>
      </c>
      <c r="AE7" s="60">
        <v>63</v>
      </c>
      <c r="AF7" s="35">
        <f>IF(AC7="","",AE7/AD7*AC7)</f>
        <v>33653.846153846156</v>
      </c>
      <c r="AG7" s="36">
        <v>2250</v>
      </c>
      <c r="AH7" s="45">
        <f t="shared" si="2"/>
        <v>6.6857142857142851E-2</v>
      </c>
      <c r="AI7" s="67" t="s">
        <v>120</v>
      </c>
      <c r="AJ7" s="37">
        <v>0.113</v>
      </c>
      <c r="AK7" s="38">
        <f t="shared" si="3"/>
        <v>0.26300000000000001</v>
      </c>
      <c r="AL7" s="46">
        <f t="shared" si="4"/>
        <v>0.88105000000000011</v>
      </c>
      <c r="AM7" s="46">
        <f t="shared" si="5"/>
        <v>4.2979071428571434</v>
      </c>
      <c r="AN7" s="63">
        <v>0.01</v>
      </c>
      <c r="AO7" s="46">
        <f t="shared" si="6"/>
        <v>7.0000000000000007E-2</v>
      </c>
      <c r="AP7" s="63">
        <v>0.05</v>
      </c>
      <c r="AQ7" s="45">
        <f t="shared" si="7"/>
        <v>0.35000000000000003</v>
      </c>
      <c r="AR7" s="64">
        <v>0</v>
      </c>
      <c r="AS7" s="63">
        <v>0</v>
      </c>
      <c r="AT7" s="46">
        <f t="shared" si="8"/>
        <v>0</v>
      </c>
      <c r="AU7" s="45">
        <f t="shared" si="9"/>
        <v>0.42000000000000004</v>
      </c>
      <c r="AV7" s="45">
        <f t="shared" si="10"/>
        <v>4.7179071428571433</v>
      </c>
      <c r="AW7" s="47">
        <f t="shared" si="11"/>
        <v>0.3260132653061224</v>
      </c>
      <c r="AX7" s="68">
        <v>7</v>
      </c>
      <c r="AY7" s="65"/>
      <c r="AZ7" s="48" t="str">
        <f t="shared" si="12"/>
        <v/>
      </c>
      <c r="BA7" s="66"/>
      <c r="BB7" s="42">
        <v>600</v>
      </c>
      <c r="BC7" s="39">
        <f t="shared" si="13"/>
        <v>2830.744285714286</v>
      </c>
      <c r="BD7" s="46">
        <f t="shared" si="14"/>
        <v>4200</v>
      </c>
      <c r="BE7" s="46">
        <f t="shared" si="15"/>
        <v>0</v>
      </c>
      <c r="BF7" s="43">
        <v>13.2</v>
      </c>
      <c r="BG7" s="52"/>
      <c r="BH7" s="52"/>
      <c r="BI7" s="52" t="s">
        <v>70</v>
      </c>
      <c r="BJ7" s="52" t="s">
        <v>71</v>
      </c>
      <c r="BK7" s="52" t="s">
        <v>102</v>
      </c>
    </row>
    <row r="8" spans="1:63" ht="14.25" customHeight="1" x14ac:dyDescent="0.35">
      <c r="A8" s="69">
        <v>28</v>
      </c>
      <c r="B8" s="218"/>
      <c r="C8" s="70"/>
      <c r="D8" s="70" t="s">
        <v>125</v>
      </c>
      <c r="E8" s="70" t="s">
        <v>126</v>
      </c>
      <c r="F8" s="70" t="s">
        <v>94</v>
      </c>
      <c r="G8" s="71" t="s">
        <v>127</v>
      </c>
      <c r="H8" s="70" t="s">
        <v>128</v>
      </c>
      <c r="I8" s="70" t="s">
        <v>281</v>
      </c>
      <c r="J8" s="70" t="s">
        <v>129</v>
      </c>
      <c r="K8" s="70" t="s">
        <v>129</v>
      </c>
      <c r="L8" s="72" t="s">
        <v>130</v>
      </c>
      <c r="M8" s="70" t="s">
        <v>131</v>
      </c>
      <c r="N8" s="70"/>
      <c r="O8" s="73"/>
      <c r="P8" s="74" t="s">
        <v>132</v>
      </c>
      <c r="Q8" s="75"/>
      <c r="R8" s="70" t="s">
        <v>67</v>
      </c>
      <c r="S8" s="76">
        <v>1.63</v>
      </c>
      <c r="T8" s="70" t="s">
        <v>68</v>
      </c>
      <c r="U8" s="70" t="s">
        <v>133</v>
      </c>
      <c r="V8" s="77">
        <v>52.5</v>
      </c>
      <c r="W8" s="77">
        <v>28</v>
      </c>
      <c r="X8" s="77">
        <v>30.5</v>
      </c>
      <c r="Y8" s="77">
        <v>16</v>
      </c>
      <c r="Z8" s="77">
        <v>8</v>
      </c>
      <c r="AA8" s="77">
        <v>15</v>
      </c>
      <c r="AB8" s="60">
        <v>8</v>
      </c>
      <c r="AC8" s="79">
        <v>2</v>
      </c>
      <c r="AD8" s="34">
        <f t="shared" si="0"/>
        <v>1.92E-3</v>
      </c>
      <c r="AE8" s="78">
        <v>63</v>
      </c>
      <c r="AF8" s="35">
        <f>IF(AC8="","",AE8/AD8*AC8)</f>
        <v>65625</v>
      </c>
      <c r="AG8" s="36">
        <v>2250</v>
      </c>
      <c r="AH8" s="45">
        <f t="shared" si="2"/>
        <v>3.4285714285714287E-2</v>
      </c>
      <c r="AI8" s="80" t="s">
        <v>69</v>
      </c>
      <c r="AJ8" s="37">
        <v>1.7999999999999988E-2</v>
      </c>
      <c r="AK8" s="38">
        <f t="shared" si="3"/>
        <v>0.16799999999999998</v>
      </c>
      <c r="AL8" s="46">
        <f t="shared" ref="AL8:AL17" si="16">IF(ISERROR(S8*AK8),"",S8*AK8)</f>
        <v>0.27383999999999997</v>
      </c>
      <c r="AM8" s="46">
        <f t="shared" ref="AM8:AM17" si="17">IF(ISERROR(S8+AH8+AL8),"",S8+AH8+AL8)</f>
        <v>1.938125714285714</v>
      </c>
      <c r="AN8" s="81">
        <v>0.01</v>
      </c>
      <c r="AO8" s="46">
        <f t="shared" si="6"/>
        <v>4.2000000000000003E-2</v>
      </c>
      <c r="AP8" s="81">
        <v>0.05</v>
      </c>
      <c r="AQ8" s="45">
        <f t="shared" si="7"/>
        <v>0.21000000000000002</v>
      </c>
      <c r="AR8" s="64">
        <v>0</v>
      </c>
      <c r="AS8" s="81">
        <v>0</v>
      </c>
      <c r="AT8" s="46">
        <f t="shared" si="8"/>
        <v>0</v>
      </c>
      <c r="AU8" s="45">
        <f t="shared" si="9"/>
        <v>0.252</v>
      </c>
      <c r="AV8" s="45">
        <f t="shared" si="10"/>
        <v>2.1901257142857142</v>
      </c>
      <c r="AW8" s="47">
        <f t="shared" si="11"/>
        <v>0.47854149659863948</v>
      </c>
      <c r="AX8" s="50">
        <v>4.2</v>
      </c>
      <c r="AY8" s="82"/>
      <c r="AZ8" s="48" t="str">
        <f t="shared" si="12"/>
        <v/>
      </c>
      <c r="BA8" s="83"/>
      <c r="BB8" s="42">
        <v>1200</v>
      </c>
      <c r="BC8" s="39">
        <f t="shared" si="13"/>
        <v>2628.1508571428571</v>
      </c>
      <c r="BD8" s="46">
        <f t="shared" si="14"/>
        <v>5040</v>
      </c>
      <c r="BE8" s="46">
        <f t="shared" si="15"/>
        <v>0</v>
      </c>
      <c r="BF8" s="43">
        <v>26.9</v>
      </c>
      <c r="BG8" s="70"/>
      <c r="BH8" s="70"/>
      <c r="BI8" s="70" t="s">
        <v>70</v>
      </c>
      <c r="BJ8" s="70" t="s">
        <v>71</v>
      </c>
      <c r="BK8" s="70" t="s">
        <v>102</v>
      </c>
    </row>
    <row r="9" spans="1:63" ht="14.25" customHeight="1" x14ac:dyDescent="0.35">
      <c r="A9" s="69">
        <v>29</v>
      </c>
      <c r="B9" s="218"/>
      <c r="C9" s="70"/>
      <c r="D9" s="70" t="s">
        <v>125</v>
      </c>
      <c r="E9" s="70" t="s">
        <v>126</v>
      </c>
      <c r="F9" s="70" t="s">
        <v>94</v>
      </c>
      <c r="G9" s="71" t="s">
        <v>127</v>
      </c>
      <c r="H9" s="70" t="s">
        <v>134</v>
      </c>
      <c r="I9" s="70" t="s">
        <v>104</v>
      </c>
      <c r="J9" s="70" t="s">
        <v>129</v>
      </c>
      <c r="K9" s="70" t="s">
        <v>129</v>
      </c>
      <c r="L9" s="72" t="s">
        <v>135</v>
      </c>
      <c r="M9" s="70" t="s">
        <v>131</v>
      </c>
      <c r="N9" s="70"/>
      <c r="O9" s="73"/>
      <c r="P9" s="74" t="s">
        <v>136</v>
      </c>
      <c r="Q9" s="75"/>
      <c r="R9" s="70" t="s">
        <v>67</v>
      </c>
      <c r="S9" s="76">
        <v>1.17</v>
      </c>
      <c r="T9" s="70" t="s">
        <v>68</v>
      </c>
      <c r="U9" s="70" t="s">
        <v>133</v>
      </c>
      <c r="V9" s="77">
        <v>52.5</v>
      </c>
      <c r="W9" s="77">
        <v>28</v>
      </c>
      <c r="X9" s="77">
        <v>30.5</v>
      </c>
      <c r="Y9" s="77">
        <v>12</v>
      </c>
      <c r="Z9" s="77">
        <v>7</v>
      </c>
      <c r="AA9" s="77">
        <v>12</v>
      </c>
      <c r="AB9" s="60">
        <v>8</v>
      </c>
      <c r="AC9" s="79">
        <v>1</v>
      </c>
      <c r="AD9" s="34">
        <f t="shared" si="0"/>
        <v>1.008E-3</v>
      </c>
      <c r="AE9" s="78">
        <v>63</v>
      </c>
      <c r="AF9" s="35">
        <f>IF(AC9="","",AE9/AD9*AC9)</f>
        <v>62500</v>
      </c>
      <c r="AG9" s="36">
        <v>2250</v>
      </c>
      <c r="AH9" s="45">
        <f t="shared" si="2"/>
        <v>3.5999999999999997E-2</v>
      </c>
      <c r="AI9" s="80" t="s">
        <v>137</v>
      </c>
      <c r="AJ9" s="37">
        <v>0.06</v>
      </c>
      <c r="AK9" s="38">
        <f t="shared" si="3"/>
        <v>0.21</v>
      </c>
      <c r="AL9" s="46">
        <f t="shared" si="16"/>
        <v>0.24569999999999997</v>
      </c>
      <c r="AM9" s="46">
        <f t="shared" si="17"/>
        <v>1.4517</v>
      </c>
      <c r="AN9" s="81">
        <v>0.01</v>
      </c>
      <c r="AO9" s="46">
        <f t="shared" si="6"/>
        <v>2.75E-2</v>
      </c>
      <c r="AP9" s="81">
        <v>0.05</v>
      </c>
      <c r="AQ9" s="45">
        <f t="shared" si="7"/>
        <v>0.13750000000000001</v>
      </c>
      <c r="AR9" s="64">
        <v>0</v>
      </c>
      <c r="AS9" s="81">
        <v>0</v>
      </c>
      <c r="AT9" s="46">
        <f t="shared" si="8"/>
        <v>0</v>
      </c>
      <c r="AU9" s="45">
        <f t="shared" si="9"/>
        <v>0.16500000000000001</v>
      </c>
      <c r="AV9" s="45">
        <f t="shared" si="10"/>
        <v>1.6167</v>
      </c>
      <c r="AW9" s="47">
        <f t="shared" si="11"/>
        <v>0.41210909090909092</v>
      </c>
      <c r="AX9" s="50">
        <v>2.75</v>
      </c>
      <c r="AY9" s="82"/>
      <c r="AZ9" s="48" t="str">
        <f t="shared" si="12"/>
        <v/>
      </c>
      <c r="BA9" s="83"/>
      <c r="BB9" s="42">
        <v>600</v>
      </c>
      <c r="BC9" s="39">
        <f t="shared" si="13"/>
        <v>970.02</v>
      </c>
      <c r="BD9" s="46">
        <f t="shared" si="14"/>
        <v>1650</v>
      </c>
      <c r="BE9" s="46">
        <f t="shared" si="15"/>
        <v>0</v>
      </c>
      <c r="BF9" s="43">
        <v>26.9</v>
      </c>
      <c r="BG9" s="70"/>
      <c r="BH9" s="70"/>
      <c r="BI9" s="70" t="s">
        <v>70</v>
      </c>
      <c r="BJ9" s="70" t="s">
        <v>71</v>
      </c>
      <c r="BK9" s="70" t="s">
        <v>102</v>
      </c>
    </row>
    <row r="10" spans="1:63" ht="14.25" customHeight="1" x14ac:dyDescent="0.35">
      <c r="A10" s="69">
        <v>30</v>
      </c>
      <c r="B10" s="218"/>
      <c r="C10" s="70"/>
      <c r="D10" s="70" t="s">
        <v>125</v>
      </c>
      <c r="E10" s="70" t="s">
        <v>126</v>
      </c>
      <c r="F10" s="70" t="s">
        <v>94</v>
      </c>
      <c r="G10" s="71" t="s">
        <v>127</v>
      </c>
      <c r="H10" s="70" t="s">
        <v>138</v>
      </c>
      <c r="I10" s="70" t="s">
        <v>109</v>
      </c>
      <c r="J10" s="70" t="s">
        <v>129</v>
      </c>
      <c r="K10" s="70" t="s">
        <v>129</v>
      </c>
      <c r="L10" s="72" t="s">
        <v>139</v>
      </c>
      <c r="M10" s="70" t="s">
        <v>131</v>
      </c>
      <c r="N10" s="70"/>
      <c r="O10" s="73"/>
      <c r="P10" s="74" t="s">
        <v>140</v>
      </c>
      <c r="Q10" s="75"/>
      <c r="R10" s="70" t="s">
        <v>67</v>
      </c>
      <c r="S10" s="76">
        <v>1.17</v>
      </c>
      <c r="T10" s="70" t="s">
        <v>68</v>
      </c>
      <c r="U10" s="70" t="s">
        <v>133</v>
      </c>
      <c r="V10" s="77">
        <v>52.5</v>
      </c>
      <c r="W10" s="77">
        <v>28</v>
      </c>
      <c r="X10" s="77">
        <v>30.5</v>
      </c>
      <c r="Y10" s="77">
        <v>9</v>
      </c>
      <c r="Z10" s="77">
        <v>9</v>
      </c>
      <c r="AA10" s="77">
        <v>12</v>
      </c>
      <c r="AB10" s="60">
        <v>8</v>
      </c>
      <c r="AC10" s="79">
        <v>1</v>
      </c>
      <c r="AD10" s="34">
        <f t="shared" si="0"/>
        <v>9.7199999999999999E-4</v>
      </c>
      <c r="AE10" s="78">
        <v>63</v>
      </c>
      <c r="AF10" s="35">
        <f>IF(AC10="","",AE10/AD10*AC10)</f>
        <v>64814.814814814818</v>
      </c>
      <c r="AG10" s="36">
        <v>2250</v>
      </c>
      <c r="AH10" s="45">
        <f t="shared" si="2"/>
        <v>3.4714285714285711E-2</v>
      </c>
      <c r="AI10" s="80" t="s">
        <v>137</v>
      </c>
      <c r="AJ10" s="37">
        <v>0.06</v>
      </c>
      <c r="AK10" s="38">
        <f t="shared" si="3"/>
        <v>0.21</v>
      </c>
      <c r="AL10" s="46">
        <f t="shared" si="16"/>
        <v>0.24569999999999997</v>
      </c>
      <c r="AM10" s="46">
        <f t="shared" si="17"/>
        <v>1.4504142857142857</v>
      </c>
      <c r="AN10" s="81">
        <v>0.01</v>
      </c>
      <c r="AO10" s="46">
        <f t="shared" si="6"/>
        <v>2.75E-2</v>
      </c>
      <c r="AP10" s="81">
        <v>0.05</v>
      </c>
      <c r="AQ10" s="45">
        <f t="shared" si="7"/>
        <v>0.13750000000000001</v>
      </c>
      <c r="AR10" s="64">
        <v>0</v>
      </c>
      <c r="AS10" s="81">
        <v>0</v>
      </c>
      <c r="AT10" s="46">
        <f t="shared" si="8"/>
        <v>0</v>
      </c>
      <c r="AU10" s="45">
        <f t="shared" si="9"/>
        <v>0.16500000000000001</v>
      </c>
      <c r="AV10" s="45">
        <f t="shared" si="10"/>
        <v>1.6154142857142857</v>
      </c>
      <c r="AW10" s="47">
        <f t="shared" si="11"/>
        <v>0.41257662337662337</v>
      </c>
      <c r="AX10" s="50">
        <v>2.75</v>
      </c>
      <c r="AY10" s="82"/>
      <c r="AZ10" s="48" t="str">
        <f t="shared" si="12"/>
        <v/>
      </c>
      <c r="BA10" s="83"/>
      <c r="BB10" s="42">
        <v>600</v>
      </c>
      <c r="BC10" s="39">
        <f t="shared" si="13"/>
        <v>969.24857142857138</v>
      </c>
      <c r="BD10" s="46">
        <f t="shared" si="14"/>
        <v>1650</v>
      </c>
      <c r="BE10" s="46">
        <f t="shared" si="15"/>
        <v>0</v>
      </c>
      <c r="BF10" s="43">
        <v>26.9</v>
      </c>
      <c r="BG10" s="70"/>
      <c r="BH10" s="70"/>
      <c r="BI10" s="70" t="s">
        <v>70</v>
      </c>
      <c r="BJ10" s="70" t="s">
        <v>71</v>
      </c>
      <c r="BK10" s="70" t="s">
        <v>102</v>
      </c>
    </row>
    <row r="11" spans="1:63" ht="14.25" customHeight="1" x14ac:dyDescent="0.35">
      <c r="A11" s="69">
        <v>31</v>
      </c>
      <c r="B11" s="218"/>
      <c r="C11" s="70"/>
      <c r="D11" s="70" t="s">
        <v>125</v>
      </c>
      <c r="E11" s="70" t="s">
        <v>126</v>
      </c>
      <c r="F11" s="70" t="s">
        <v>94</v>
      </c>
      <c r="G11" s="71" t="s">
        <v>127</v>
      </c>
      <c r="H11" s="70" t="s">
        <v>141</v>
      </c>
      <c r="I11" s="70" t="s">
        <v>113</v>
      </c>
      <c r="J11" s="70" t="s">
        <v>129</v>
      </c>
      <c r="K11" s="70" t="s">
        <v>129</v>
      </c>
      <c r="L11" s="72" t="s">
        <v>142</v>
      </c>
      <c r="M11" s="70" t="s">
        <v>131</v>
      </c>
      <c r="N11" s="70"/>
      <c r="O11" s="73"/>
      <c r="P11" s="74" t="s">
        <v>143</v>
      </c>
      <c r="Q11" s="75"/>
      <c r="R11" s="70" t="s">
        <v>67</v>
      </c>
      <c r="S11" s="76">
        <v>1.17</v>
      </c>
      <c r="T11" s="70" t="s">
        <v>68</v>
      </c>
      <c r="U11" s="70" t="s">
        <v>133</v>
      </c>
      <c r="V11" s="77">
        <v>52.5</v>
      </c>
      <c r="W11" s="77">
        <v>28</v>
      </c>
      <c r="X11" s="77">
        <v>30.5</v>
      </c>
      <c r="Y11" s="77">
        <v>15</v>
      </c>
      <c r="Z11" s="77">
        <v>11</v>
      </c>
      <c r="AA11" s="77">
        <v>3</v>
      </c>
      <c r="AB11" s="60">
        <v>8</v>
      </c>
      <c r="AC11" s="79">
        <v>1</v>
      </c>
      <c r="AD11" s="34">
        <f t="shared" si="0"/>
        <v>4.95E-4</v>
      </c>
      <c r="AE11" s="78">
        <v>63</v>
      </c>
      <c r="AF11" s="35">
        <f>IF(ISERROR(AE11/AD11),"",IF(AC11="","",AE11/AD11*AC11))</f>
        <v>127272.72727272728</v>
      </c>
      <c r="AG11" s="36">
        <v>2250</v>
      </c>
      <c r="AH11" s="45">
        <f t="shared" si="2"/>
        <v>1.7678571428571429E-2</v>
      </c>
      <c r="AI11" s="80" t="s">
        <v>137</v>
      </c>
      <c r="AJ11" s="37">
        <v>0.06</v>
      </c>
      <c r="AK11" s="38">
        <f t="shared" si="3"/>
        <v>0.21</v>
      </c>
      <c r="AL11" s="46">
        <f t="shared" si="16"/>
        <v>0.24569999999999997</v>
      </c>
      <c r="AM11" s="46">
        <f t="shared" si="17"/>
        <v>1.4333785714285714</v>
      </c>
      <c r="AN11" s="81">
        <v>0.01</v>
      </c>
      <c r="AO11" s="46">
        <f t="shared" si="6"/>
        <v>2.75E-2</v>
      </c>
      <c r="AP11" s="81">
        <v>0.05</v>
      </c>
      <c r="AQ11" s="45">
        <f t="shared" si="7"/>
        <v>0.13750000000000001</v>
      </c>
      <c r="AR11" s="64">
        <v>0</v>
      </c>
      <c r="AS11" s="81">
        <v>0</v>
      </c>
      <c r="AT11" s="46">
        <f t="shared" si="8"/>
        <v>0</v>
      </c>
      <c r="AU11" s="45">
        <f t="shared" si="9"/>
        <v>0.16500000000000001</v>
      </c>
      <c r="AV11" s="45">
        <f t="shared" si="10"/>
        <v>1.5983785714285714</v>
      </c>
      <c r="AW11" s="47">
        <f t="shared" si="11"/>
        <v>0.41877142857142857</v>
      </c>
      <c r="AX11" s="50">
        <v>2.75</v>
      </c>
      <c r="AY11" s="82"/>
      <c r="AZ11" s="48" t="str">
        <f t="shared" si="12"/>
        <v/>
      </c>
      <c r="BA11" s="83"/>
      <c r="BB11" s="42">
        <v>600</v>
      </c>
      <c r="BC11" s="39">
        <f t="shared" si="13"/>
        <v>959.02714285714285</v>
      </c>
      <c r="BD11" s="46">
        <f t="shared" si="14"/>
        <v>1650</v>
      </c>
      <c r="BE11" s="46">
        <f t="shared" si="15"/>
        <v>0</v>
      </c>
      <c r="BF11" s="43">
        <v>26.9</v>
      </c>
      <c r="BG11" s="70"/>
      <c r="BH11" s="70"/>
      <c r="BI11" s="70" t="s">
        <v>70</v>
      </c>
      <c r="BJ11" s="70" t="s">
        <v>71</v>
      </c>
      <c r="BK11" s="70" t="s">
        <v>102</v>
      </c>
    </row>
    <row r="12" spans="1:63" ht="14.25" customHeight="1" x14ac:dyDescent="0.35">
      <c r="A12" s="69">
        <v>32</v>
      </c>
      <c r="B12" s="218"/>
      <c r="C12" s="70"/>
      <c r="D12" s="70" t="s">
        <v>125</v>
      </c>
      <c r="E12" s="70" t="s">
        <v>126</v>
      </c>
      <c r="F12" s="70" t="s">
        <v>94</v>
      </c>
      <c r="G12" s="71" t="s">
        <v>127</v>
      </c>
      <c r="H12" s="70" t="s">
        <v>144</v>
      </c>
      <c r="I12" s="70" t="s">
        <v>117</v>
      </c>
      <c r="J12" s="70" t="s">
        <v>129</v>
      </c>
      <c r="K12" s="70" t="s">
        <v>129</v>
      </c>
      <c r="L12" s="72" t="s">
        <v>145</v>
      </c>
      <c r="M12" s="70" t="s">
        <v>131</v>
      </c>
      <c r="N12" s="70"/>
      <c r="O12" s="73"/>
      <c r="P12" s="74" t="s">
        <v>146</v>
      </c>
      <c r="Q12" s="75"/>
      <c r="R12" s="70" t="s">
        <v>67</v>
      </c>
      <c r="S12" s="76">
        <v>2.33</v>
      </c>
      <c r="T12" s="70" t="s">
        <v>68</v>
      </c>
      <c r="U12" s="70" t="s">
        <v>133</v>
      </c>
      <c r="V12" s="77">
        <v>52.5</v>
      </c>
      <c r="W12" s="77">
        <v>28</v>
      </c>
      <c r="X12" s="77">
        <v>30.5</v>
      </c>
      <c r="Y12" s="77">
        <v>26</v>
      </c>
      <c r="Z12" s="77">
        <v>15</v>
      </c>
      <c r="AA12" s="77">
        <v>3</v>
      </c>
      <c r="AB12" s="60">
        <v>8</v>
      </c>
      <c r="AC12" s="79">
        <v>1</v>
      </c>
      <c r="AD12" s="34">
        <f t="shared" si="0"/>
        <v>1.17E-3</v>
      </c>
      <c r="AE12" s="78">
        <v>63</v>
      </c>
      <c r="AF12" s="35">
        <f t="shared" ref="AF12:AF20" si="18">IF(AC12="","",AE12/AD12*AC12)</f>
        <v>53846.153846153844</v>
      </c>
      <c r="AG12" s="36">
        <v>2250</v>
      </c>
      <c r="AH12" s="45">
        <f t="shared" si="2"/>
        <v>4.1785714285714287E-2</v>
      </c>
      <c r="AI12" s="80" t="s">
        <v>137</v>
      </c>
      <c r="AJ12" s="37">
        <v>0.06</v>
      </c>
      <c r="AK12" s="38">
        <f t="shared" si="3"/>
        <v>0.21</v>
      </c>
      <c r="AL12" s="46">
        <f t="shared" si="16"/>
        <v>0.48930000000000001</v>
      </c>
      <c r="AM12" s="46">
        <f t="shared" si="17"/>
        <v>2.8610857142857142</v>
      </c>
      <c r="AN12" s="81">
        <v>0.01</v>
      </c>
      <c r="AO12" s="46">
        <f t="shared" si="6"/>
        <v>4.7500000000000001E-2</v>
      </c>
      <c r="AP12" s="81">
        <v>0.05</v>
      </c>
      <c r="AQ12" s="45">
        <f t="shared" si="7"/>
        <v>0.23750000000000002</v>
      </c>
      <c r="AR12" s="64">
        <v>0</v>
      </c>
      <c r="AS12" s="81">
        <v>0</v>
      </c>
      <c r="AT12" s="46">
        <f t="shared" si="8"/>
        <v>0</v>
      </c>
      <c r="AU12" s="45">
        <f t="shared" si="9"/>
        <v>0.28500000000000003</v>
      </c>
      <c r="AV12" s="45">
        <f t="shared" si="10"/>
        <v>3.1460857142857144</v>
      </c>
      <c r="AW12" s="47">
        <f t="shared" si="11"/>
        <v>0.33766616541353384</v>
      </c>
      <c r="AX12" s="50">
        <v>4.75</v>
      </c>
      <c r="AY12" s="82"/>
      <c r="AZ12" s="48" t="str">
        <f t="shared" si="12"/>
        <v/>
      </c>
      <c r="BA12" s="83"/>
      <c r="BB12" s="42">
        <v>600</v>
      </c>
      <c r="BC12" s="39">
        <f t="shared" si="13"/>
        <v>1887.6514285714286</v>
      </c>
      <c r="BD12" s="46">
        <f t="shared" si="14"/>
        <v>2850</v>
      </c>
      <c r="BE12" s="46">
        <f t="shared" si="15"/>
        <v>0</v>
      </c>
      <c r="BF12" s="43">
        <v>26.9</v>
      </c>
      <c r="BG12" s="70"/>
      <c r="BH12" s="70"/>
      <c r="BI12" s="70" t="s">
        <v>70</v>
      </c>
      <c r="BJ12" s="70" t="s">
        <v>71</v>
      </c>
      <c r="BK12" s="70" t="s">
        <v>102</v>
      </c>
    </row>
    <row r="13" spans="1:63" ht="14.25" customHeight="1" x14ac:dyDescent="0.35">
      <c r="A13" s="69">
        <v>33</v>
      </c>
      <c r="B13" s="218"/>
      <c r="C13" s="70"/>
      <c r="D13" s="70" t="s">
        <v>125</v>
      </c>
      <c r="E13" s="70" t="s">
        <v>126</v>
      </c>
      <c r="F13" s="70" t="s">
        <v>94</v>
      </c>
      <c r="G13" s="71" t="s">
        <v>127</v>
      </c>
      <c r="H13" s="70" t="s">
        <v>147</v>
      </c>
      <c r="I13" s="70" t="s">
        <v>122</v>
      </c>
      <c r="J13" s="70" t="s">
        <v>129</v>
      </c>
      <c r="K13" s="70" t="s">
        <v>129</v>
      </c>
      <c r="L13" s="72" t="s">
        <v>148</v>
      </c>
      <c r="M13" s="70" t="s">
        <v>131</v>
      </c>
      <c r="N13" s="70"/>
      <c r="O13" s="73"/>
      <c r="P13" s="74" t="s">
        <v>149</v>
      </c>
      <c r="Q13" s="75"/>
      <c r="R13" s="70" t="s">
        <v>67</v>
      </c>
      <c r="S13" s="76">
        <v>2.0299999999999998</v>
      </c>
      <c r="T13" s="70" t="s">
        <v>68</v>
      </c>
      <c r="U13" s="70" t="s">
        <v>133</v>
      </c>
      <c r="V13" s="77">
        <v>52.5</v>
      </c>
      <c r="W13" s="77">
        <v>28</v>
      </c>
      <c r="X13" s="77">
        <v>30.5</v>
      </c>
      <c r="Y13" s="77">
        <v>11</v>
      </c>
      <c r="Z13" s="77">
        <v>11</v>
      </c>
      <c r="AA13" s="77">
        <v>12</v>
      </c>
      <c r="AB13" s="60">
        <v>8</v>
      </c>
      <c r="AC13" s="79">
        <v>1</v>
      </c>
      <c r="AD13" s="34">
        <f t="shared" si="0"/>
        <v>1.4519999999999999E-3</v>
      </c>
      <c r="AE13" s="78">
        <v>63</v>
      </c>
      <c r="AF13" s="35">
        <f t="shared" si="18"/>
        <v>43388.42975206612</v>
      </c>
      <c r="AG13" s="36">
        <v>2250</v>
      </c>
      <c r="AH13" s="45">
        <f t="shared" si="2"/>
        <v>5.1857142857142852E-2</v>
      </c>
      <c r="AI13" s="80" t="s">
        <v>137</v>
      </c>
      <c r="AJ13" s="37">
        <v>0.06</v>
      </c>
      <c r="AK13" s="38">
        <f t="shared" si="3"/>
        <v>0.21</v>
      </c>
      <c r="AL13" s="46">
        <f t="shared" si="16"/>
        <v>0.42629999999999996</v>
      </c>
      <c r="AM13" s="46">
        <f t="shared" si="17"/>
        <v>2.5081571428571428</v>
      </c>
      <c r="AN13" s="81">
        <v>0.01</v>
      </c>
      <c r="AO13" s="46">
        <f t="shared" si="6"/>
        <v>4.2500000000000003E-2</v>
      </c>
      <c r="AP13" s="81">
        <v>0.05</v>
      </c>
      <c r="AQ13" s="45">
        <f t="shared" si="7"/>
        <v>0.21250000000000002</v>
      </c>
      <c r="AR13" s="64">
        <v>0</v>
      </c>
      <c r="AS13" s="81">
        <v>0</v>
      </c>
      <c r="AT13" s="46">
        <f t="shared" si="8"/>
        <v>0</v>
      </c>
      <c r="AU13" s="45">
        <f t="shared" si="9"/>
        <v>0.255</v>
      </c>
      <c r="AV13" s="45">
        <f t="shared" si="10"/>
        <v>2.7631571428571426</v>
      </c>
      <c r="AW13" s="47">
        <f t="shared" si="11"/>
        <v>0.34984537815126054</v>
      </c>
      <c r="AX13" s="50">
        <v>4.25</v>
      </c>
      <c r="AY13" s="82"/>
      <c r="AZ13" s="48" t="str">
        <f t="shared" si="12"/>
        <v/>
      </c>
      <c r="BA13" s="83"/>
      <c r="BB13" s="42">
        <v>600</v>
      </c>
      <c r="BC13" s="39">
        <f t="shared" si="13"/>
        <v>1657.8942857142856</v>
      </c>
      <c r="BD13" s="46">
        <f t="shared" si="14"/>
        <v>2550</v>
      </c>
      <c r="BE13" s="46">
        <f t="shared" si="15"/>
        <v>0</v>
      </c>
      <c r="BF13" s="43">
        <v>26.9</v>
      </c>
      <c r="BG13" s="70"/>
      <c r="BH13" s="70"/>
      <c r="BI13" s="70" t="s">
        <v>70</v>
      </c>
      <c r="BJ13" s="70" t="s">
        <v>71</v>
      </c>
      <c r="BK13" s="70" t="s">
        <v>102</v>
      </c>
    </row>
    <row r="14" spans="1:63" ht="14.25" customHeight="1" x14ac:dyDescent="0.35">
      <c r="A14" s="69">
        <v>34</v>
      </c>
      <c r="B14" s="218"/>
      <c r="C14" s="70"/>
      <c r="D14" s="70" t="s">
        <v>125</v>
      </c>
      <c r="E14" s="70" t="s">
        <v>126</v>
      </c>
      <c r="F14" s="70" t="s">
        <v>94</v>
      </c>
      <c r="G14" s="71" t="s">
        <v>127</v>
      </c>
      <c r="H14" s="70" t="s">
        <v>150</v>
      </c>
      <c r="I14" s="70" t="s">
        <v>151</v>
      </c>
      <c r="J14" s="70" t="s">
        <v>129</v>
      </c>
      <c r="K14" s="70" t="s">
        <v>129</v>
      </c>
      <c r="L14" s="72" t="s">
        <v>152</v>
      </c>
      <c r="M14" s="70" t="s">
        <v>131</v>
      </c>
      <c r="N14" s="70"/>
      <c r="O14" s="73"/>
      <c r="P14" s="74" t="s">
        <v>153</v>
      </c>
      <c r="Q14" s="75"/>
      <c r="R14" s="70" t="s">
        <v>67</v>
      </c>
      <c r="S14" s="76">
        <v>4.63</v>
      </c>
      <c r="T14" s="70" t="s">
        <v>68</v>
      </c>
      <c r="U14" s="70" t="s">
        <v>133</v>
      </c>
      <c r="V14" s="77">
        <v>52.5</v>
      </c>
      <c r="W14" s="77">
        <v>28</v>
      </c>
      <c r="X14" s="77">
        <v>30.5</v>
      </c>
      <c r="Y14" s="77">
        <v>15</v>
      </c>
      <c r="Z14" s="77">
        <v>15</v>
      </c>
      <c r="AA14" s="77">
        <v>16</v>
      </c>
      <c r="AB14" s="60">
        <v>8</v>
      </c>
      <c r="AC14" s="79">
        <v>1</v>
      </c>
      <c r="AD14" s="34">
        <f t="shared" si="0"/>
        <v>3.5999999999999999E-3</v>
      </c>
      <c r="AE14" s="78">
        <v>63</v>
      </c>
      <c r="AF14" s="35">
        <f t="shared" si="18"/>
        <v>17500</v>
      </c>
      <c r="AG14" s="36">
        <v>2250</v>
      </c>
      <c r="AH14" s="45">
        <f t="shared" si="2"/>
        <v>0.12857142857142856</v>
      </c>
      <c r="AI14" s="80" t="s">
        <v>137</v>
      </c>
      <c r="AJ14" s="37">
        <v>0.06</v>
      </c>
      <c r="AK14" s="38">
        <f t="shared" si="3"/>
        <v>0.21</v>
      </c>
      <c r="AL14" s="46">
        <f t="shared" si="16"/>
        <v>0.97229999999999994</v>
      </c>
      <c r="AM14" s="46">
        <f t="shared" si="17"/>
        <v>5.7308714285714286</v>
      </c>
      <c r="AN14" s="81">
        <v>0.01</v>
      </c>
      <c r="AO14" s="46">
        <f t="shared" si="6"/>
        <v>9.4500000000000001E-2</v>
      </c>
      <c r="AP14" s="81">
        <v>0.05</v>
      </c>
      <c r="AQ14" s="45">
        <f t="shared" si="7"/>
        <v>0.47249999999999998</v>
      </c>
      <c r="AR14" s="64">
        <v>0</v>
      </c>
      <c r="AS14" s="81">
        <v>0</v>
      </c>
      <c r="AT14" s="46">
        <f t="shared" si="8"/>
        <v>0</v>
      </c>
      <c r="AU14" s="45">
        <f t="shared" si="9"/>
        <v>0.56699999999999995</v>
      </c>
      <c r="AV14" s="45">
        <f t="shared" si="10"/>
        <v>6.2978714285714288</v>
      </c>
      <c r="AW14" s="47">
        <f t="shared" si="11"/>
        <v>0.33355857898715036</v>
      </c>
      <c r="AX14" s="50">
        <v>9.4499999999999993</v>
      </c>
      <c r="AY14" s="82"/>
      <c r="AZ14" s="48" t="str">
        <f t="shared" si="12"/>
        <v/>
      </c>
      <c r="BA14" s="83"/>
      <c r="BB14" s="44">
        <v>0</v>
      </c>
      <c r="BC14" s="39">
        <f t="shared" si="13"/>
        <v>0</v>
      </c>
      <c r="BD14" s="46">
        <f t="shared" si="14"/>
        <v>0</v>
      </c>
      <c r="BE14" s="46">
        <f t="shared" si="15"/>
        <v>0</v>
      </c>
      <c r="BF14" s="43">
        <v>0</v>
      </c>
      <c r="BG14" s="70"/>
      <c r="BH14" s="70"/>
      <c r="BI14" s="70" t="s">
        <v>70</v>
      </c>
      <c r="BJ14" s="70" t="s">
        <v>71</v>
      </c>
      <c r="BK14" s="70" t="s">
        <v>102</v>
      </c>
    </row>
    <row r="15" spans="1:63" ht="14.25" customHeight="1" x14ac:dyDescent="0.35">
      <c r="A15" s="69">
        <v>35</v>
      </c>
      <c r="B15" s="218"/>
      <c r="C15" s="70"/>
      <c r="D15" s="70" t="s">
        <v>125</v>
      </c>
      <c r="E15" s="70" t="s">
        <v>126</v>
      </c>
      <c r="F15" s="70" t="s">
        <v>94</v>
      </c>
      <c r="G15" s="71" t="s">
        <v>127</v>
      </c>
      <c r="H15" s="70" t="s">
        <v>154</v>
      </c>
      <c r="I15" s="70" t="s">
        <v>155</v>
      </c>
      <c r="J15" s="70" t="s">
        <v>129</v>
      </c>
      <c r="K15" s="70" t="s">
        <v>129</v>
      </c>
      <c r="L15" s="72" t="s">
        <v>85</v>
      </c>
      <c r="M15" s="70" t="s">
        <v>131</v>
      </c>
      <c r="N15" s="70"/>
      <c r="O15" s="73"/>
      <c r="P15" s="74" t="s">
        <v>156</v>
      </c>
      <c r="Q15" s="75"/>
      <c r="R15" s="70" t="s">
        <v>67</v>
      </c>
      <c r="S15" s="76">
        <v>8.41</v>
      </c>
      <c r="T15" s="70" t="s">
        <v>68</v>
      </c>
      <c r="U15" s="70" t="s">
        <v>133</v>
      </c>
      <c r="V15" s="77">
        <v>52.5</v>
      </c>
      <c r="W15" s="77">
        <v>28</v>
      </c>
      <c r="X15" s="77">
        <v>30.5</v>
      </c>
      <c r="Y15" s="77">
        <v>21</v>
      </c>
      <c r="Z15" s="77">
        <v>21</v>
      </c>
      <c r="AA15" s="77">
        <v>26</v>
      </c>
      <c r="AB15" s="60">
        <v>8</v>
      </c>
      <c r="AC15" s="79">
        <v>1</v>
      </c>
      <c r="AD15" s="34">
        <f t="shared" si="0"/>
        <v>1.1466E-2</v>
      </c>
      <c r="AE15" s="78">
        <v>63</v>
      </c>
      <c r="AF15" s="35">
        <f t="shared" si="18"/>
        <v>5494.5054945054944</v>
      </c>
      <c r="AG15" s="36">
        <v>2250</v>
      </c>
      <c r="AH15" s="45">
        <f t="shared" si="2"/>
        <v>0.40950000000000003</v>
      </c>
      <c r="AI15" s="80" t="s">
        <v>137</v>
      </c>
      <c r="AJ15" s="37">
        <v>0.06</v>
      </c>
      <c r="AK15" s="38">
        <f t="shared" si="3"/>
        <v>0.21</v>
      </c>
      <c r="AL15" s="46">
        <f t="shared" si="16"/>
        <v>1.7661</v>
      </c>
      <c r="AM15" s="46">
        <f t="shared" si="17"/>
        <v>10.585599999999999</v>
      </c>
      <c r="AN15" s="81">
        <v>0.01</v>
      </c>
      <c r="AO15" s="46">
        <f t="shared" si="6"/>
        <v>0.16500000000000001</v>
      </c>
      <c r="AP15" s="81">
        <v>0.05</v>
      </c>
      <c r="AQ15" s="45">
        <f t="shared" si="7"/>
        <v>0.82500000000000007</v>
      </c>
      <c r="AR15" s="64">
        <v>0</v>
      </c>
      <c r="AS15" s="81">
        <v>0</v>
      </c>
      <c r="AT15" s="46">
        <f t="shared" si="8"/>
        <v>0</v>
      </c>
      <c r="AU15" s="45">
        <f t="shared" si="9"/>
        <v>0.9900000000000001</v>
      </c>
      <c r="AV15" s="45">
        <f t="shared" si="10"/>
        <v>11.5756</v>
      </c>
      <c r="AW15" s="47">
        <f t="shared" si="11"/>
        <v>0.29844848484848485</v>
      </c>
      <c r="AX15" s="50">
        <v>16.5</v>
      </c>
      <c r="AY15" s="82"/>
      <c r="AZ15" s="48" t="str">
        <f t="shared" si="12"/>
        <v/>
      </c>
      <c r="BA15" s="83"/>
      <c r="BB15" s="42">
        <v>600</v>
      </c>
      <c r="BC15" s="39">
        <f t="shared" si="13"/>
        <v>6945.36</v>
      </c>
      <c r="BD15" s="46">
        <f t="shared" si="14"/>
        <v>9900</v>
      </c>
      <c r="BE15" s="46">
        <f t="shared" si="15"/>
        <v>0</v>
      </c>
      <c r="BF15" s="43">
        <v>26.9</v>
      </c>
      <c r="BG15" s="70"/>
      <c r="BH15" s="70"/>
      <c r="BI15" s="70" t="s">
        <v>70</v>
      </c>
      <c r="BJ15" s="70" t="s">
        <v>71</v>
      </c>
      <c r="BK15" s="70" t="s">
        <v>102</v>
      </c>
    </row>
    <row r="16" spans="1:63" ht="14.25" customHeight="1" x14ac:dyDescent="0.35">
      <c r="A16" s="69">
        <v>36</v>
      </c>
      <c r="B16" s="218"/>
      <c r="C16" s="70"/>
      <c r="D16" s="70" t="s">
        <v>125</v>
      </c>
      <c r="E16" s="70" t="s">
        <v>126</v>
      </c>
      <c r="F16" s="70" t="s">
        <v>94</v>
      </c>
      <c r="G16" s="71" t="s">
        <v>127</v>
      </c>
      <c r="H16" s="70" t="s">
        <v>157</v>
      </c>
      <c r="I16" s="70" t="s">
        <v>158</v>
      </c>
      <c r="J16" s="70" t="s">
        <v>129</v>
      </c>
      <c r="K16" s="70" t="s">
        <v>129</v>
      </c>
      <c r="L16" s="72" t="s">
        <v>79</v>
      </c>
      <c r="M16" s="70" t="s">
        <v>131</v>
      </c>
      <c r="N16" s="70"/>
      <c r="O16" s="73"/>
      <c r="P16" s="74" t="s">
        <v>159</v>
      </c>
      <c r="Q16" s="75"/>
      <c r="R16" s="70" t="s">
        <v>67</v>
      </c>
      <c r="S16" s="76">
        <v>3.35</v>
      </c>
      <c r="T16" s="70" t="s">
        <v>68</v>
      </c>
      <c r="U16" s="70" t="s">
        <v>133</v>
      </c>
      <c r="V16" s="77">
        <v>52.5</v>
      </c>
      <c r="W16" s="77">
        <v>28</v>
      </c>
      <c r="X16" s="77">
        <v>30.5</v>
      </c>
      <c r="Y16" s="77">
        <v>11</v>
      </c>
      <c r="Z16" s="77">
        <v>11</v>
      </c>
      <c r="AA16" s="77">
        <v>26</v>
      </c>
      <c r="AB16" s="60">
        <v>8</v>
      </c>
      <c r="AC16" s="79">
        <v>1</v>
      </c>
      <c r="AD16" s="34">
        <f t="shared" si="0"/>
        <v>3.1459999999999999E-3</v>
      </c>
      <c r="AE16" s="78">
        <v>63</v>
      </c>
      <c r="AF16" s="35">
        <f t="shared" si="18"/>
        <v>20025.429116338208</v>
      </c>
      <c r="AG16" s="36">
        <v>2250</v>
      </c>
      <c r="AH16" s="45">
        <f t="shared" si="2"/>
        <v>0.11235714285714285</v>
      </c>
      <c r="AI16" s="80" t="s">
        <v>137</v>
      </c>
      <c r="AJ16" s="37">
        <v>0.06</v>
      </c>
      <c r="AK16" s="38">
        <f t="shared" si="3"/>
        <v>0.21</v>
      </c>
      <c r="AL16" s="46">
        <f t="shared" si="16"/>
        <v>0.70350000000000001</v>
      </c>
      <c r="AM16" s="46">
        <f t="shared" si="17"/>
        <v>4.1658571428571429</v>
      </c>
      <c r="AN16" s="81">
        <v>0.01</v>
      </c>
      <c r="AO16" s="46">
        <f t="shared" si="6"/>
        <v>6.9500000000000006E-2</v>
      </c>
      <c r="AP16" s="81">
        <v>0.05</v>
      </c>
      <c r="AQ16" s="45">
        <f t="shared" si="7"/>
        <v>0.34750000000000003</v>
      </c>
      <c r="AR16" s="64">
        <v>0</v>
      </c>
      <c r="AS16" s="81">
        <v>0</v>
      </c>
      <c r="AT16" s="46">
        <f t="shared" si="8"/>
        <v>0</v>
      </c>
      <c r="AU16" s="45">
        <f t="shared" si="9"/>
        <v>0.41700000000000004</v>
      </c>
      <c r="AV16" s="45">
        <f t="shared" si="10"/>
        <v>4.5828571428571427</v>
      </c>
      <c r="AW16" s="47">
        <f t="shared" si="11"/>
        <v>0.34059609455292911</v>
      </c>
      <c r="AX16" s="50">
        <v>6.95</v>
      </c>
      <c r="AY16" s="82"/>
      <c r="AZ16" s="48" t="str">
        <f t="shared" si="12"/>
        <v/>
      </c>
      <c r="BA16" s="83"/>
      <c r="BB16" s="44">
        <v>0</v>
      </c>
      <c r="BC16" s="39">
        <f t="shared" si="13"/>
        <v>0</v>
      </c>
      <c r="BD16" s="46">
        <f t="shared" si="14"/>
        <v>0</v>
      </c>
      <c r="BE16" s="46">
        <f t="shared" si="15"/>
        <v>0</v>
      </c>
      <c r="BF16" s="43">
        <v>0</v>
      </c>
      <c r="BG16" s="70"/>
      <c r="BH16" s="70"/>
      <c r="BI16" s="70" t="s">
        <v>70</v>
      </c>
      <c r="BJ16" s="70" t="s">
        <v>71</v>
      </c>
      <c r="BK16" s="70" t="s">
        <v>102</v>
      </c>
    </row>
    <row r="17" spans="1:63" ht="14.25" customHeight="1" x14ac:dyDescent="0.35">
      <c r="A17" s="69">
        <v>37</v>
      </c>
      <c r="B17" s="218"/>
      <c r="C17" s="70"/>
      <c r="D17" s="70" t="s">
        <v>125</v>
      </c>
      <c r="E17" s="70" t="s">
        <v>126</v>
      </c>
      <c r="F17" s="70" t="s">
        <v>94</v>
      </c>
      <c r="G17" s="71" t="s">
        <v>127</v>
      </c>
      <c r="H17" s="70" t="s">
        <v>160</v>
      </c>
      <c r="I17" s="70" t="s">
        <v>161</v>
      </c>
      <c r="J17" s="70" t="s">
        <v>129</v>
      </c>
      <c r="K17" s="70" t="s">
        <v>129</v>
      </c>
      <c r="L17" s="72" t="s">
        <v>92</v>
      </c>
      <c r="M17" s="70" t="s">
        <v>131</v>
      </c>
      <c r="N17" s="70"/>
      <c r="O17" s="73"/>
      <c r="P17" s="74" t="s">
        <v>162</v>
      </c>
      <c r="Q17" s="75"/>
      <c r="R17" s="70" t="s">
        <v>67</v>
      </c>
      <c r="S17" s="76">
        <v>2.4</v>
      </c>
      <c r="T17" s="70" t="s">
        <v>68</v>
      </c>
      <c r="U17" s="70" t="s">
        <v>133</v>
      </c>
      <c r="V17" s="77">
        <v>52.5</v>
      </c>
      <c r="W17" s="77">
        <v>28</v>
      </c>
      <c r="X17" s="77">
        <v>30.5</v>
      </c>
      <c r="Y17" s="77">
        <v>16</v>
      </c>
      <c r="Z17" s="77">
        <v>9</v>
      </c>
      <c r="AA17" s="77">
        <v>11</v>
      </c>
      <c r="AB17" s="60">
        <v>8</v>
      </c>
      <c r="AC17" s="79">
        <v>1</v>
      </c>
      <c r="AD17" s="34">
        <f t="shared" si="0"/>
        <v>1.5839999999999999E-3</v>
      </c>
      <c r="AE17" s="78">
        <v>63</v>
      </c>
      <c r="AF17" s="35">
        <f t="shared" si="18"/>
        <v>39772.727272727272</v>
      </c>
      <c r="AG17" s="36">
        <v>2250</v>
      </c>
      <c r="AH17" s="45">
        <f t="shared" si="2"/>
        <v>5.6571428571428571E-2</v>
      </c>
      <c r="AI17" s="80" t="s">
        <v>137</v>
      </c>
      <c r="AJ17" s="37">
        <v>0.06</v>
      </c>
      <c r="AK17" s="38">
        <f t="shared" si="3"/>
        <v>0.21</v>
      </c>
      <c r="AL17" s="46">
        <f t="shared" si="16"/>
        <v>0.504</v>
      </c>
      <c r="AM17" s="46">
        <f t="shared" si="17"/>
        <v>2.9605714285714284</v>
      </c>
      <c r="AN17" s="81">
        <v>0.01</v>
      </c>
      <c r="AO17" s="46">
        <f t="shared" si="6"/>
        <v>4.9500000000000002E-2</v>
      </c>
      <c r="AP17" s="81">
        <v>0.05</v>
      </c>
      <c r="AQ17" s="45">
        <f t="shared" si="7"/>
        <v>0.24750000000000003</v>
      </c>
      <c r="AR17" s="64">
        <v>0</v>
      </c>
      <c r="AS17" s="81">
        <v>0</v>
      </c>
      <c r="AT17" s="46">
        <f t="shared" si="8"/>
        <v>0</v>
      </c>
      <c r="AU17" s="45">
        <f t="shared" si="9"/>
        <v>0.29700000000000004</v>
      </c>
      <c r="AV17" s="45">
        <f t="shared" si="10"/>
        <v>3.2575714285714286</v>
      </c>
      <c r="AW17" s="47">
        <f t="shared" si="11"/>
        <v>0.34190476190476193</v>
      </c>
      <c r="AX17" s="50">
        <v>4.95</v>
      </c>
      <c r="AY17" s="82"/>
      <c r="AZ17" s="48" t="str">
        <f t="shared" si="12"/>
        <v/>
      </c>
      <c r="BA17" s="83"/>
      <c r="BB17" s="44">
        <v>0</v>
      </c>
      <c r="BC17" s="39">
        <f t="shared" si="13"/>
        <v>0</v>
      </c>
      <c r="BD17" s="46">
        <f t="shared" si="14"/>
        <v>0</v>
      </c>
      <c r="BE17" s="46">
        <f t="shared" si="15"/>
        <v>0</v>
      </c>
      <c r="BF17" s="43">
        <v>0</v>
      </c>
      <c r="BG17" s="70"/>
      <c r="BH17" s="70"/>
      <c r="BI17" s="70" t="s">
        <v>70</v>
      </c>
      <c r="BJ17" s="70" t="s">
        <v>71</v>
      </c>
      <c r="BK17" s="70" t="s">
        <v>102</v>
      </c>
    </row>
    <row r="18" spans="1:63" ht="14.25" customHeight="1" x14ac:dyDescent="0.35">
      <c r="A18" s="84">
        <v>38</v>
      </c>
      <c r="B18" s="219"/>
      <c r="C18" s="85"/>
      <c r="D18" s="85" t="s">
        <v>163</v>
      </c>
      <c r="E18" s="85" t="s">
        <v>164</v>
      </c>
      <c r="F18" s="85" t="s">
        <v>94</v>
      </c>
      <c r="G18" s="86" t="s">
        <v>165</v>
      </c>
      <c r="H18" s="85" t="s">
        <v>166</v>
      </c>
      <c r="I18" s="85" t="s">
        <v>281</v>
      </c>
      <c r="J18" s="85" t="s">
        <v>167</v>
      </c>
      <c r="K18" s="85" t="s">
        <v>167</v>
      </c>
      <c r="L18" s="87" t="s">
        <v>130</v>
      </c>
      <c r="M18" s="85" t="s">
        <v>168</v>
      </c>
      <c r="N18" s="85"/>
      <c r="O18" s="88"/>
      <c r="P18" s="89" t="s">
        <v>169</v>
      </c>
      <c r="Q18" s="90"/>
      <c r="R18" s="85" t="s">
        <v>67</v>
      </c>
      <c r="S18" s="91">
        <v>2.02</v>
      </c>
      <c r="T18" s="85" t="s">
        <v>68</v>
      </c>
      <c r="U18" s="85" t="s">
        <v>133</v>
      </c>
      <c r="V18" s="92">
        <v>52.5</v>
      </c>
      <c r="W18" s="92">
        <v>28</v>
      </c>
      <c r="X18" s="92">
        <v>30.5</v>
      </c>
      <c r="Y18" s="92">
        <v>16</v>
      </c>
      <c r="Z18" s="92">
        <v>8</v>
      </c>
      <c r="AA18" s="92">
        <v>15</v>
      </c>
      <c r="AB18" s="60">
        <v>8</v>
      </c>
      <c r="AC18" s="94">
        <v>2</v>
      </c>
      <c r="AD18" s="34">
        <f t="shared" si="0"/>
        <v>1.92E-3</v>
      </c>
      <c r="AE18" s="93">
        <v>63</v>
      </c>
      <c r="AF18" s="35">
        <f t="shared" si="18"/>
        <v>65625</v>
      </c>
      <c r="AG18" s="36">
        <v>2250</v>
      </c>
      <c r="AH18" s="45">
        <f t="shared" si="2"/>
        <v>3.4285714285714287E-2</v>
      </c>
      <c r="AI18" s="95" t="s">
        <v>69</v>
      </c>
      <c r="AJ18" s="37">
        <v>1.7999999999999988E-2</v>
      </c>
      <c r="AK18" s="38">
        <f t="shared" si="3"/>
        <v>0.16799999999999998</v>
      </c>
      <c r="AL18" s="46">
        <f t="shared" ref="AL18:AL27" si="19">IF(ISERROR(S18*AK18),"",S18*AK18)</f>
        <v>0.33935999999999999</v>
      </c>
      <c r="AM18" s="46">
        <f t="shared" ref="AM18:AM27" si="20">IF(ISERROR(S18+AH18+AL18),"",S18+AH18+AL18)</f>
        <v>2.3936457142857144</v>
      </c>
      <c r="AN18" s="96">
        <v>0.01</v>
      </c>
      <c r="AO18" s="46">
        <f t="shared" si="6"/>
        <v>4.6500000000000007E-2</v>
      </c>
      <c r="AP18" s="96">
        <v>0.05</v>
      </c>
      <c r="AQ18" s="45">
        <f t="shared" si="7"/>
        <v>0.23250000000000004</v>
      </c>
      <c r="AR18" s="64">
        <v>0</v>
      </c>
      <c r="AS18" s="96">
        <v>0</v>
      </c>
      <c r="AT18" s="46">
        <f t="shared" si="8"/>
        <v>0</v>
      </c>
      <c r="AU18" s="45">
        <f t="shared" si="9"/>
        <v>0.27900000000000003</v>
      </c>
      <c r="AV18" s="45">
        <f t="shared" si="10"/>
        <v>2.6726457142857143</v>
      </c>
      <c r="AW18" s="47">
        <f t="shared" si="11"/>
        <v>0.42523748079877116</v>
      </c>
      <c r="AX18" s="50">
        <v>4.6500000000000004</v>
      </c>
      <c r="AY18" s="97"/>
      <c r="AZ18" s="48" t="str">
        <f t="shared" si="12"/>
        <v/>
      </c>
      <c r="BA18" s="98"/>
      <c r="BB18" s="42">
        <v>1200</v>
      </c>
      <c r="BC18" s="39">
        <f t="shared" si="13"/>
        <v>3207.174857142857</v>
      </c>
      <c r="BD18" s="46">
        <f t="shared" si="14"/>
        <v>5580</v>
      </c>
      <c r="BE18" s="46">
        <f t="shared" si="15"/>
        <v>0</v>
      </c>
      <c r="BF18" s="43">
        <v>26.9</v>
      </c>
      <c r="BG18" s="85"/>
      <c r="BH18" s="85"/>
      <c r="BI18" s="85" t="s">
        <v>70</v>
      </c>
      <c r="BJ18" s="85" t="s">
        <v>71</v>
      </c>
      <c r="BK18" s="85" t="s">
        <v>102</v>
      </c>
    </row>
    <row r="19" spans="1:63" ht="14.25" customHeight="1" x14ac:dyDescent="0.35">
      <c r="A19" s="84">
        <v>39</v>
      </c>
      <c r="B19" s="219"/>
      <c r="C19" s="85"/>
      <c r="D19" s="85" t="s">
        <v>163</v>
      </c>
      <c r="E19" s="85" t="s">
        <v>170</v>
      </c>
      <c r="F19" s="85" t="s">
        <v>94</v>
      </c>
      <c r="G19" s="86" t="s">
        <v>165</v>
      </c>
      <c r="H19" s="85" t="s">
        <v>134</v>
      </c>
      <c r="I19" s="85" t="s">
        <v>104</v>
      </c>
      <c r="J19" s="85" t="s">
        <v>167</v>
      </c>
      <c r="K19" s="85" t="s">
        <v>167</v>
      </c>
      <c r="L19" s="87" t="s">
        <v>135</v>
      </c>
      <c r="M19" s="85" t="s">
        <v>168</v>
      </c>
      <c r="N19" s="85"/>
      <c r="O19" s="88"/>
      <c r="P19" s="89" t="s">
        <v>171</v>
      </c>
      <c r="Q19" s="90"/>
      <c r="R19" s="85" t="s">
        <v>67</v>
      </c>
      <c r="S19" s="91">
        <v>1.08</v>
      </c>
      <c r="T19" s="85" t="s">
        <v>68</v>
      </c>
      <c r="U19" s="85" t="s">
        <v>133</v>
      </c>
      <c r="V19" s="92">
        <v>52.5</v>
      </c>
      <c r="W19" s="92">
        <v>28</v>
      </c>
      <c r="X19" s="92">
        <v>30.5</v>
      </c>
      <c r="Y19" s="92">
        <v>12</v>
      </c>
      <c r="Z19" s="92">
        <v>7</v>
      </c>
      <c r="AA19" s="92">
        <v>12</v>
      </c>
      <c r="AB19" s="60">
        <v>8</v>
      </c>
      <c r="AC19" s="94">
        <v>1</v>
      </c>
      <c r="AD19" s="34">
        <f t="shared" si="0"/>
        <v>1.008E-3</v>
      </c>
      <c r="AE19" s="93">
        <v>63</v>
      </c>
      <c r="AF19" s="35">
        <f t="shared" si="18"/>
        <v>62500</v>
      </c>
      <c r="AG19" s="36">
        <v>2250</v>
      </c>
      <c r="AH19" s="45">
        <f t="shared" si="2"/>
        <v>3.5999999999999997E-2</v>
      </c>
      <c r="AI19" s="95" t="s">
        <v>137</v>
      </c>
      <c r="AJ19" s="37">
        <v>0.06</v>
      </c>
      <c r="AK19" s="38">
        <f t="shared" si="3"/>
        <v>0.21</v>
      </c>
      <c r="AL19" s="46">
        <f t="shared" si="19"/>
        <v>0.2268</v>
      </c>
      <c r="AM19" s="46">
        <f t="shared" si="20"/>
        <v>1.3428</v>
      </c>
      <c r="AN19" s="96">
        <v>0.01</v>
      </c>
      <c r="AO19" s="46">
        <f t="shared" si="6"/>
        <v>2.75E-2</v>
      </c>
      <c r="AP19" s="96">
        <v>0.05</v>
      </c>
      <c r="AQ19" s="45">
        <f t="shared" si="7"/>
        <v>0.13750000000000001</v>
      </c>
      <c r="AR19" s="64">
        <v>0</v>
      </c>
      <c r="AS19" s="96">
        <v>0</v>
      </c>
      <c r="AT19" s="46">
        <f t="shared" si="8"/>
        <v>0</v>
      </c>
      <c r="AU19" s="45">
        <f t="shared" si="9"/>
        <v>0.16500000000000001</v>
      </c>
      <c r="AV19" s="45">
        <f t="shared" si="10"/>
        <v>1.5078</v>
      </c>
      <c r="AW19" s="47">
        <f t="shared" si="11"/>
        <v>0.45170909090909089</v>
      </c>
      <c r="AX19" s="50">
        <v>2.75</v>
      </c>
      <c r="AY19" s="97"/>
      <c r="AZ19" s="48" t="str">
        <f t="shared" si="12"/>
        <v/>
      </c>
      <c r="BA19" s="98"/>
      <c r="BB19" s="42">
        <v>600</v>
      </c>
      <c r="BC19" s="39">
        <f t="shared" si="13"/>
        <v>904.68000000000006</v>
      </c>
      <c r="BD19" s="46">
        <f t="shared" si="14"/>
        <v>1650</v>
      </c>
      <c r="BE19" s="46">
        <f t="shared" si="15"/>
        <v>0</v>
      </c>
      <c r="BF19" s="43">
        <v>26.9</v>
      </c>
      <c r="BG19" s="85"/>
      <c r="BH19" s="85"/>
      <c r="BI19" s="85" t="s">
        <v>70</v>
      </c>
      <c r="BJ19" s="85" t="s">
        <v>71</v>
      </c>
      <c r="BK19" s="85" t="s">
        <v>102</v>
      </c>
    </row>
    <row r="20" spans="1:63" ht="14.25" customHeight="1" x14ac:dyDescent="0.35">
      <c r="A20" s="84">
        <v>40</v>
      </c>
      <c r="B20" s="219"/>
      <c r="C20" s="85"/>
      <c r="D20" s="85" t="s">
        <v>163</v>
      </c>
      <c r="E20" s="85" t="s">
        <v>170</v>
      </c>
      <c r="F20" s="85" t="s">
        <v>94</v>
      </c>
      <c r="G20" s="86" t="s">
        <v>165</v>
      </c>
      <c r="H20" s="85" t="s">
        <v>138</v>
      </c>
      <c r="I20" s="85" t="s">
        <v>109</v>
      </c>
      <c r="J20" s="85" t="s">
        <v>167</v>
      </c>
      <c r="K20" s="85" t="s">
        <v>167</v>
      </c>
      <c r="L20" s="87" t="s">
        <v>139</v>
      </c>
      <c r="M20" s="85" t="s">
        <v>168</v>
      </c>
      <c r="N20" s="85"/>
      <c r="O20" s="88"/>
      <c r="P20" s="89" t="s">
        <v>172</v>
      </c>
      <c r="Q20" s="90"/>
      <c r="R20" s="85" t="s">
        <v>67</v>
      </c>
      <c r="S20" s="91">
        <v>1.1200000000000001</v>
      </c>
      <c r="T20" s="85" t="s">
        <v>68</v>
      </c>
      <c r="U20" s="85" t="s">
        <v>133</v>
      </c>
      <c r="V20" s="92">
        <v>52.5</v>
      </c>
      <c r="W20" s="92">
        <v>28</v>
      </c>
      <c r="X20" s="92">
        <v>30.5</v>
      </c>
      <c r="Y20" s="92">
        <v>9</v>
      </c>
      <c r="Z20" s="92">
        <v>9</v>
      </c>
      <c r="AA20" s="92">
        <v>12</v>
      </c>
      <c r="AB20" s="60">
        <v>8</v>
      </c>
      <c r="AC20" s="94">
        <v>1</v>
      </c>
      <c r="AD20" s="34">
        <f t="shared" si="0"/>
        <v>9.7199999999999999E-4</v>
      </c>
      <c r="AE20" s="93">
        <v>63</v>
      </c>
      <c r="AF20" s="35">
        <f t="shared" si="18"/>
        <v>64814.814814814818</v>
      </c>
      <c r="AG20" s="36">
        <v>2250</v>
      </c>
      <c r="AH20" s="45">
        <f t="shared" si="2"/>
        <v>3.4714285714285711E-2</v>
      </c>
      <c r="AI20" s="95" t="s">
        <v>137</v>
      </c>
      <c r="AJ20" s="37">
        <v>0.06</v>
      </c>
      <c r="AK20" s="38">
        <f t="shared" si="3"/>
        <v>0.21</v>
      </c>
      <c r="AL20" s="46">
        <f t="shared" si="19"/>
        <v>0.23520000000000002</v>
      </c>
      <c r="AM20" s="46">
        <f t="shared" si="20"/>
        <v>1.3899142857142859</v>
      </c>
      <c r="AN20" s="96">
        <v>0.01</v>
      </c>
      <c r="AO20" s="46">
        <f t="shared" si="6"/>
        <v>2.75E-2</v>
      </c>
      <c r="AP20" s="96">
        <v>0.05</v>
      </c>
      <c r="AQ20" s="45">
        <f t="shared" si="7"/>
        <v>0.13750000000000001</v>
      </c>
      <c r="AR20" s="64">
        <v>0</v>
      </c>
      <c r="AS20" s="96">
        <v>0</v>
      </c>
      <c r="AT20" s="46">
        <f t="shared" si="8"/>
        <v>0</v>
      </c>
      <c r="AU20" s="45">
        <f t="shared" si="9"/>
        <v>0.16500000000000001</v>
      </c>
      <c r="AV20" s="45">
        <f t="shared" si="10"/>
        <v>1.5549142857142859</v>
      </c>
      <c r="AW20" s="47">
        <f t="shared" si="11"/>
        <v>0.43457662337662328</v>
      </c>
      <c r="AX20" s="50">
        <v>2.75</v>
      </c>
      <c r="AY20" s="97"/>
      <c r="AZ20" s="48" t="str">
        <f t="shared" si="12"/>
        <v/>
      </c>
      <c r="BA20" s="98"/>
      <c r="BB20" s="42">
        <v>600</v>
      </c>
      <c r="BC20" s="39">
        <f t="shared" si="13"/>
        <v>932.94857142857154</v>
      </c>
      <c r="BD20" s="46">
        <f t="shared" si="14"/>
        <v>1650</v>
      </c>
      <c r="BE20" s="46">
        <f t="shared" si="15"/>
        <v>0</v>
      </c>
      <c r="BF20" s="43">
        <v>26.9</v>
      </c>
      <c r="BG20" s="85"/>
      <c r="BH20" s="85"/>
      <c r="BI20" s="85" t="s">
        <v>70</v>
      </c>
      <c r="BJ20" s="85" t="s">
        <v>71</v>
      </c>
      <c r="BK20" s="85" t="s">
        <v>102</v>
      </c>
    </row>
    <row r="21" spans="1:63" ht="14.25" customHeight="1" x14ac:dyDescent="0.35">
      <c r="A21" s="84">
        <v>41</v>
      </c>
      <c r="B21" s="219"/>
      <c r="C21" s="85"/>
      <c r="D21" s="85" t="s">
        <v>163</v>
      </c>
      <c r="E21" s="85" t="s">
        <v>170</v>
      </c>
      <c r="F21" s="85" t="s">
        <v>94</v>
      </c>
      <c r="G21" s="86" t="s">
        <v>165</v>
      </c>
      <c r="H21" s="85" t="s">
        <v>141</v>
      </c>
      <c r="I21" s="85" t="s">
        <v>113</v>
      </c>
      <c r="J21" s="85" t="s">
        <v>167</v>
      </c>
      <c r="K21" s="85" t="s">
        <v>167</v>
      </c>
      <c r="L21" s="87" t="s">
        <v>142</v>
      </c>
      <c r="M21" s="85" t="s">
        <v>168</v>
      </c>
      <c r="N21" s="85"/>
      <c r="O21" s="88"/>
      <c r="P21" s="89" t="s">
        <v>173</v>
      </c>
      <c r="Q21" s="90"/>
      <c r="R21" s="85" t="s">
        <v>67</v>
      </c>
      <c r="S21" s="91">
        <v>1.03</v>
      </c>
      <c r="T21" s="85" t="s">
        <v>68</v>
      </c>
      <c r="U21" s="85" t="s">
        <v>133</v>
      </c>
      <c r="V21" s="92">
        <v>52.5</v>
      </c>
      <c r="W21" s="92">
        <v>28</v>
      </c>
      <c r="X21" s="92">
        <v>30.5</v>
      </c>
      <c r="Y21" s="92">
        <v>15</v>
      </c>
      <c r="Z21" s="92">
        <v>11</v>
      </c>
      <c r="AA21" s="92">
        <v>3</v>
      </c>
      <c r="AB21" s="60">
        <v>8</v>
      </c>
      <c r="AC21" s="94">
        <v>1</v>
      </c>
      <c r="AD21" s="34">
        <f t="shared" si="0"/>
        <v>4.95E-4</v>
      </c>
      <c r="AE21" s="93">
        <v>63</v>
      </c>
      <c r="AF21" s="35">
        <f>IF(ISERROR(AE21/AD21),"",IF(AC21="","",AE21/AD21*AC21))</f>
        <v>127272.72727272728</v>
      </c>
      <c r="AG21" s="36">
        <v>2250</v>
      </c>
      <c r="AH21" s="45">
        <f t="shared" si="2"/>
        <v>1.7678571428571429E-2</v>
      </c>
      <c r="AI21" s="95" t="s">
        <v>137</v>
      </c>
      <c r="AJ21" s="37">
        <v>0.06</v>
      </c>
      <c r="AK21" s="38">
        <f t="shared" si="3"/>
        <v>0.21</v>
      </c>
      <c r="AL21" s="46">
        <f t="shared" si="19"/>
        <v>0.21629999999999999</v>
      </c>
      <c r="AM21" s="46">
        <f t="shared" si="20"/>
        <v>1.2639785714285714</v>
      </c>
      <c r="AN21" s="96">
        <v>0.01</v>
      </c>
      <c r="AO21" s="46">
        <f t="shared" si="6"/>
        <v>2.75E-2</v>
      </c>
      <c r="AP21" s="96">
        <v>0.05</v>
      </c>
      <c r="AQ21" s="45">
        <f t="shared" si="7"/>
        <v>0.13750000000000001</v>
      </c>
      <c r="AR21" s="64">
        <v>0</v>
      </c>
      <c r="AS21" s="96">
        <v>0</v>
      </c>
      <c r="AT21" s="46">
        <f t="shared" si="8"/>
        <v>0</v>
      </c>
      <c r="AU21" s="45">
        <f t="shared" si="9"/>
        <v>0.16500000000000001</v>
      </c>
      <c r="AV21" s="45">
        <f t="shared" si="10"/>
        <v>1.4289785714285714</v>
      </c>
      <c r="AW21" s="47">
        <f t="shared" si="11"/>
        <v>0.48037142857142856</v>
      </c>
      <c r="AX21" s="50">
        <v>2.75</v>
      </c>
      <c r="AY21" s="97"/>
      <c r="AZ21" s="48" t="str">
        <f t="shared" si="12"/>
        <v/>
      </c>
      <c r="BA21" s="98"/>
      <c r="BB21" s="42">
        <v>600</v>
      </c>
      <c r="BC21" s="39">
        <f t="shared" si="13"/>
        <v>857.38714285714286</v>
      </c>
      <c r="BD21" s="46">
        <f t="shared" si="14"/>
        <v>1650</v>
      </c>
      <c r="BE21" s="46">
        <f t="shared" si="15"/>
        <v>0</v>
      </c>
      <c r="BF21" s="43">
        <v>26.9</v>
      </c>
      <c r="BG21" s="85"/>
      <c r="BH21" s="85"/>
      <c r="BI21" s="85" t="s">
        <v>70</v>
      </c>
      <c r="BJ21" s="85" t="s">
        <v>71</v>
      </c>
      <c r="BK21" s="85" t="s">
        <v>102</v>
      </c>
    </row>
    <row r="22" spans="1:63" ht="14.25" customHeight="1" x14ac:dyDescent="0.35">
      <c r="A22" s="84">
        <v>42</v>
      </c>
      <c r="B22" s="219"/>
      <c r="C22" s="85"/>
      <c r="D22" s="85" t="s">
        <v>163</v>
      </c>
      <c r="E22" s="85" t="s">
        <v>170</v>
      </c>
      <c r="F22" s="85" t="s">
        <v>94</v>
      </c>
      <c r="G22" s="86" t="s">
        <v>165</v>
      </c>
      <c r="H22" s="85" t="s">
        <v>144</v>
      </c>
      <c r="I22" s="85" t="s">
        <v>117</v>
      </c>
      <c r="J22" s="85" t="s">
        <v>167</v>
      </c>
      <c r="K22" s="85" t="s">
        <v>167</v>
      </c>
      <c r="L22" s="87" t="s">
        <v>145</v>
      </c>
      <c r="M22" s="85" t="s">
        <v>168</v>
      </c>
      <c r="N22" s="85"/>
      <c r="O22" s="88"/>
      <c r="P22" s="89" t="s">
        <v>174</v>
      </c>
      <c r="Q22" s="90"/>
      <c r="R22" s="85" t="s">
        <v>67</v>
      </c>
      <c r="S22" s="91">
        <v>2.13</v>
      </c>
      <c r="T22" s="85" t="s">
        <v>68</v>
      </c>
      <c r="U22" s="85" t="s">
        <v>133</v>
      </c>
      <c r="V22" s="92">
        <v>52.5</v>
      </c>
      <c r="W22" s="92">
        <v>28</v>
      </c>
      <c r="X22" s="92">
        <v>30.5</v>
      </c>
      <c r="Y22" s="92">
        <v>26</v>
      </c>
      <c r="Z22" s="92">
        <v>15</v>
      </c>
      <c r="AA22" s="92">
        <v>3</v>
      </c>
      <c r="AB22" s="60">
        <v>8</v>
      </c>
      <c r="AC22" s="94">
        <v>1</v>
      </c>
      <c r="AD22" s="34">
        <f t="shared" si="0"/>
        <v>1.17E-3</v>
      </c>
      <c r="AE22" s="93">
        <v>63</v>
      </c>
      <c r="AF22" s="35">
        <f t="shared" ref="AF22:AF67" si="21">IF(AC22="","",AE22/AD22*AC22)</f>
        <v>53846.153846153844</v>
      </c>
      <c r="AG22" s="36">
        <v>2250</v>
      </c>
      <c r="AH22" s="45">
        <f t="shared" si="2"/>
        <v>4.1785714285714287E-2</v>
      </c>
      <c r="AI22" s="95" t="s">
        <v>137</v>
      </c>
      <c r="AJ22" s="37">
        <v>0.06</v>
      </c>
      <c r="AK22" s="38">
        <f t="shared" si="3"/>
        <v>0.21</v>
      </c>
      <c r="AL22" s="46">
        <f t="shared" si="19"/>
        <v>0.44729999999999998</v>
      </c>
      <c r="AM22" s="46">
        <f t="shared" si="20"/>
        <v>2.6190857142857138</v>
      </c>
      <c r="AN22" s="96">
        <v>0.01</v>
      </c>
      <c r="AO22" s="46">
        <f t="shared" si="6"/>
        <v>4.4999999999999998E-2</v>
      </c>
      <c r="AP22" s="96">
        <v>0.05</v>
      </c>
      <c r="AQ22" s="45">
        <f t="shared" si="7"/>
        <v>0.22500000000000001</v>
      </c>
      <c r="AR22" s="64">
        <v>0</v>
      </c>
      <c r="AS22" s="96">
        <v>0</v>
      </c>
      <c r="AT22" s="46">
        <f t="shared" si="8"/>
        <v>0</v>
      </c>
      <c r="AU22" s="45">
        <f t="shared" si="9"/>
        <v>0.27</v>
      </c>
      <c r="AV22" s="45">
        <f t="shared" si="10"/>
        <v>2.8890857142857138</v>
      </c>
      <c r="AW22" s="47">
        <f t="shared" si="11"/>
        <v>0.35798095238095251</v>
      </c>
      <c r="AX22" s="50">
        <v>4.5</v>
      </c>
      <c r="AY22" s="97"/>
      <c r="AZ22" s="48" t="str">
        <f t="shared" si="12"/>
        <v/>
      </c>
      <c r="BA22" s="98"/>
      <c r="BB22" s="42">
        <v>600</v>
      </c>
      <c r="BC22" s="39">
        <f t="shared" si="13"/>
        <v>1733.4514285714283</v>
      </c>
      <c r="BD22" s="46">
        <f t="shared" si="14"/>
        <v>2700</v>
      </c>
      <c r="BE22" s="46">
        <f t="shared" si="15"/>
        <v>0</v>
      </c>
      <c r="BF22" s="43">
        <v>26.9</v>
      </c>
      <c r="BG22" s="85"/>
      <c r="BH22" s="85"/>
      <c r="BI22" s="85" t="s">
        <v>70</v>
      </c>
      <c r="BJ22" s="85" t="s">
        <v>71</v>
      </c>
      <c r="BK22" s="85" t="s">
        <v>102</v>
      </c>
    </row>
    <row r="23" spans="1:63" ht="14.25" customHeight="1" x14ac:dyDescent="0.35">
      <c r="A23" s="84">
        <v>43</v>
      </c>
      <c r="B23" s="219"/>
      <c r="C23" s="85"/>
      <c r="D23" s="85" t="s">
        <v>163</v>
      </c>
      <c r="E23" s="85" t="s">
        <v>170</v>
      </c>
      <c r="F23" s="85" t="s">
        <v>94</v>
      </c>
      <c r="G23" s="86" t="s">
        <v>165</v>
      </c>
      <c r="H23" s="85" t="s">
        <v>147</v>
      </c>
      <c r="I23" s="85" t="s">
        <v>122</v>
      </c>
      <c r="J23" s="85" t="s">
        <v>167</v>
      </c>
      <c r="K23" s="85" t="s">
        <v>167</v>
      </c>
      <c r="L23" s="87" t="s">
        <v>148</v>
      </c>
      <c r="M23" s="85" t="s">
        <v>168</v>
      </c>
      <c r="N23" s="85"/>
      <c r="O23" s="88"/>
      <c r="P23" s="89" t="s">
        <v>175</v>
      </c>
      <c r="Q23" s="90"/>
      <c r="R23" s="85" t="s">
        <v>67</v>
      </c>
      <c r="S23" s="91">
        <v>1.8</v>
      </c>
      <c r="T23" s="85" t="s">
        <v>68</v>
      </c>
      <c r="U23" s="85" t="s">
        <v>133</v>
      </c>
      <c r="V23" s="92">
        <v>52.5</v>
      </c>
      <c r="W23" s="92">
        <v>28</v>
      </c>
      <c r="X23" s="92">
        <v>30.5</v>
      </c>
      <c r="Y23" s="92">
        <v>11</v>
      </c>
      <c r="Z23" s="92">
        <v>11</v>
      </c>
      <c r="AA23" s="92">
        <v>12</v>
      </c>
      <c r="AB23" s="60">
        <v>8</v>
      </c>
      <c r="AC23" s="94">
        <v>1</v>
      </c>
      <c r="AD23" s="34">
        <f t="shared" si="0"/>
        <v>1.4519999999999999E-3</v>
      </c>
      <c r="AE23" s="93">
        <v>63</v>
      </c>
      <c r="AF23" s="35">
        <f t="shared" si="21"/>
        <v>43388.42975206612</v>
      </c>
      <c r="AG23" s="36">
        <v>2250</v>
      </c>
      <c r="AH23" s="45">
        <f t="shared" si="2"/>
        <v>5.1857142857142852E-2</v>
      </c>
      <c r="AI23" s="95" t="s">
        <v>137</v>
      </c>
      <c r="AJ23" s="37">
        <v>0.06</v>
      </c>
      <c r="AK23" s="38">
        <f t="shared" si="3"/>
        <v>0.21</v>
      </c>
      <c r="AL23" s="46">
        <f t="shared" si="19"/>
        <v>0.378</v>
      </c>
      <c r="AM23" s="46">
        <f t="shared" si="20"/>
        <v>2.229857142857143</v>
      </c>
      <c r="AN23" s="96">
        <v>0.01</v>
      </c>
      <c r="AO23" s="46">
        <f t="shared" si="6"/>
        <v>3.7499999999999999E-2</v>
      </c>
      <c r="AP23" s="96">
        <v>0.05</v>
      </c>
      <c r="AQ23" s="45">
        <f t="shared" si="7"/>
        <v>0.1875</v>
      </c>
      <c r="AR23" s="64">
        <v>0</v>
      </c>
      <c r="AS23" s="96">
        <v>0</v>
      </c>
      <c r="AT23" s="46">
        <f t="shared" si="8"/>
        <v>0</v>
      </c>
      <c r="AU23" s="45">
        <f t="shared" si="9"/>
        <v>0.22500000000000001</v>
      </c>
      <c r="AV23" s="45">
        <f t="shared" si="10"/>
        <v>2.4548571428571431</v>
      </c>
      <c r="AW23" s="47">
        <f t="shared" si="11"/>
        <v>0.3453714285714285</v>
      </c>
      <c r="AX23" s="50">
        <v>3.75</v>
      </c>
      <c r="AY23" s="97"/>
      <c r="AZ23" s="48" t="str">
        <f t="shared" si="12"/>
        <v/>
      </c>
      <c r="BA23" s="98"/>
      <c r="BB23" s="42">
        <v>600</v>
      </c>
      <c r="BC23" s="39">
        <f t="shared" si="13"/>
        <v>1472.9142857142858</v>
      </c>
      <c r="BD23" s="46">
        <f t="shared" si="14"/>
        <v>2250</v>
      </c>
      <c r="BE23" s="46">
        <f t="shared" si="15"/>
        <v>0</v>
      </c>
      <c r="BF23" s="43">
        <v>26.9</v>
      </c>
      <c r="BG23" s="85"/>
      <c r="BH23" s="85"/>
      <c r="BI23" s="85" t="s">
        <v>70</v>
      </c>
      <c r="BJ23" s="85" t="s">
        <v>71</v>
      </c>
      <c r="BK23" s="85" t="s">
        <v>102</v>
      </c>
    </row>
    <row r="24" spans="1:63" ht="14.25" customHeight="1" x14ac:dyDescent="0.35">
      <c r="A24" s="84">
        <v>44</v>
      </c>
      <c r="B24" s="219"/>
      <c r="C24" s="85"/>
      <c r="D24" s="85" t="s">
        <v>163</v>
      </c>
      <c r="E24" s="85" t="s">
        <v>170</v>
      </c>
      <c r="F24" s="85" t="s">
        <v>94</v>
      </c>
      <c r="G24" s="86" t="s">
        <v>165</v>
      </c>
      <c r="H24" s="85" t="s">
        <v>150</v>
      </c>
      <c r="I24" s="85" t="s">
        <v>151</v>
      </c>
      <c r="J24" s="85" t="s">
        <v>167</v>
      </c>
      <c r="K24" s="85" t="s">
        <v>167</v>
      </c>
      <c r="L24" s="87" t="s">
        <v>152</v>
      </c>
      <c r="M24" s="85" t="s">
        <v>168</v>
      </c>
      <c r="N24" s="85"/>
      <c r="O24" s="88"/>
      <c r="P24" s="89" t="s">
        <v>176</v>
      </c>
      <c r="Q24" s="90"/>
      <c r="R24" s="85" t="s">
        <v>67</v>
      </c>
      <c r="S24" s="91">
        <v>4.12</v>
      </c>
      <c r="T24" s="85" t="s">
        <v>68</v>
      </c>
      <c r="U24" s="85" t="s">
        <v>133</v>
      </c>
      <c r="V24" s="92">
        <v>52.5</v>
      </c>
      <c r="W24" s="92">
        <v>28</v>
      </c>
      <c r="X24" s="92">
        <v>30.5</v>
      </c>
      <c r="Y24" s="92">
        <v>15</v>
      </c>
      <c r="Z24" s="92">
        <v>15</v>
      </c>
      <c r="AA24" s="92">
        <v>16</v>
      </c>
      <c r="AB24" s="60">
        <v>8</v>
      </c>
      <c r="AC24" s="94">
        <v>1</v>
      </c>
      <c r="AD24" s="34">
        <f t="shared" si="0"/>
        <v>3.5999999999999999E-3</v>
      </c>
      <c r="AE24" s="93">
        <v>63</v>
      </c>
      <c r="AF24" s="35">
        <f t="shared" si="21"/>
        <v>17500</v>
      </c>
      <c r="AG24" s="36">
        <v>2250</v>
      </c>
      <c r="AH24" s="45">
        <f t="shared" si="2"/>
        <v>0.12857142857142856</v>
      </c>
      <c r="AI24" s="95" t="s">
        <v>137</v>
      </c>
      <c r="AJ24" s="37">
        <v>0.06</v>
      </c>
      <c r="AK24" s="38">
        <f t="shared" si="3"/>
        <v>0.21</v>
      </c>
      <c r="AL24" s="46">
        <f t="shared" si="19"/>
        <v>0.86519999999999997</v>
      </c>
      <c r="AM24" s="46">
        <f t="shared" si="20"/>
        <v>5.1137714285714289</v>
      </c>
      <c r="AN24" s="96">
        <v>0.01</v>
      </c>
      <c r="AO24" s="46">
        <f t="shared" si="6"/>
        <v>8.5000000000000006E-2</v>
      </c>
      <c r="AP24" s="96">
        <v>0.05</v>
      </c>
      <c r="AQ24" s="45">
        <f t="shared" si="7"/>
        <v>0.42500000000000004</v>
      </c>
      <c r="AR24" s="64">
        <v>0</v>
      </c>
      <c r="AS24" s="96">
        <v>0</v>
      </c>
      <c r="AT24" s="46">
        <f t="shared" si="8"/>
        <v>0</v>
      </c>
      <c r="AU24" s="45">
        <f t="shared" si="9"/>
        <v>0.51</v>
      </c>
      <c r="AV24" s="45">
        <f t="shared" si="10"/>
        <v>5.6237714285714286</v>
      </c>
      <c r="AW24" s="47">
        <f t="shared" si="11"/>
        <v>0.3383798319327731</v>
      </c>
      <c r="AX24" s="50">
        <v>8.5</v>
      </c>
      <c r="AY24" s="97"/>
      <c r="AZ24" s="48" t="str">
        <f t="shared" si="12"/>
        <v/>
      </c>
      <c r="BA24" s="98"/>
      <c r="BB24" s="42">
        <v>600</v>
      </c>
      <c r="BC24" s="39">
        <f t="shared" si="13"/>
        <v>3374.2628571428572</v>
      </c>
      <c r="BD24" s="46">
        <f t="shared" si="14"/>
        <v>5100</v>
      </c>
      <c r="BE24" s="46">
        <f t="shared" si="15"/>
        <v>0</v>
      </c>
      <c r="BF24" s="43">
        <v>26.9</v>
      </c>
      <c r="BG24" s="85"/>
      <c r="BH24" s="85"/>
      <c r="BI24" s="85" t="s">
        <v>70</v>
      </c>
      <c r="BJ24" s="85" t="s">
        <v>71</v>
      </c>
      <c r="BK24" s="85" t="s">
        <v>102</v>
      </c>
    </row>
    <row r="25" spans="1:63" ht="14.25" customHeight="1" x14ac:dyDescent="0.35">
      <c r="A25" s="84">
        <v>45</v>
      </c>
      <c r="B25" s="219"/>
      <c r="C25" s="85"/>
      <c r="D25" s="85" t="s">
        <v>163</v>
      </c>
      <c r="E25" s="85" t="s">
        <v>170</v>
      </c>
      <c r="F25" s="85" t="s">
        <v>94</v>
      </c>
      <c r="G25" s="86" t="s">
        <v>165</v>
      </c>
      <c r="H25" s="85" t="s">
        <v>154</v>
      </c>
      <c r="I25" s="85" t="s">
        <v>155</v>
      </c>
      <c r="J25" s="85" t="s">
        <v>167</v>
      </c>
      <c r="K25" s="85" t="s">
        <v>167</v>
      </c>
      <c r="L25" s="87" t="s">
        <v>85</v>
      </c>
      <c r="M25" s="85" t="s">
        <v>168</v>
      </c>
      <c r="N25" s="85"/>
      <c r="O25" s="88"/>
      <c r="P25" s="89" t="s">
        <v>177</v>
      </c>
      <c r="Q25" s="90"/>
      <c r="R25" s="85" t="s">
        <v>67</v>
      </c>
      <c r="S25" s="91">
        <v>8.07</v>
      </c>
      <c r="T25" s="85" t="s">
        <v>68</v>
      </c>
      <c r="U25" s="85" t="s">
        <v>133</v>
      </c>
      <c r="V25" s="92">
        <v>52.5</v>
      </c>
      <c r="W25" s="92">
        <v>28</v>
      </c>
      <c r="X25" s="92">
        <v>30.5</v>
      </c>
      <c r="Y25" s="92">
        <v>21</v>
      </c>
      <c r="Z25" s="92">
        <v>21</v>
      </c>
      <c r="AA25" s="92">
        <v>26</v>
      </c>
      <c r="AB25" s="60">
        <v>8</v>
      </c>
      <c r="AC25" s="94">
        <v>1</v>
      </c>
      <c r="AD25" s="34">
        <f t="shared" si="0"/>
        <v>1.1466E-2</v>
      </c>
      <c r="AE25" s="93">
        <v>63</v>
      </c>
      <c r="AF25" s="35">
        <f t="shared" si="21"/>
        <v>5494.5054945054944</v>
      </c>
      <c r="AG25" s="36">
        <v>2250</v>
      </c>
      <c r="AH25" s="45">
        <f t="shared" si="2"/>
        <v>0.40950000000000003</v>
      </c>
      <c r="AI25" s="95" t="s">
        <v>137</v>
      </c>
      <c r="AJ25" s="37">
        <v>0.06</v>
      </c>
      <c r="AK25" s="38">
        <f t="shared" si="3"/>
        <v>0.21</v>
      </c>
      <c r="AL25" s="46">
        <f t="shared" si="19"/>
        <v>1.6947000000000001</v>
      </c>
      <c r="AM25" s="46">
        <f t="shared" si="20"/>
        <v>10.174199999999999</v>
      </c>
      <c r="AN25" s="96">
        <v>0.01</v>
      </c>
      <c r="AO25" s="46">
        <f t="shared" si="6"/>
        <v>0.155</v>
      </c>
      <c r="AP25" s="96">
        <v>0.05</v>
      </c>
      <c r="AQ25" s="45">
        <f t="shared" si="7"/>
        <v>0.77500000000000002</v>
      </c>
      <c r="AR25" s="64">
        <v>0</v>
      </c>
      <c r="AS25" s="96">
        <v>0</v>
      </c>
      <c r="AT25" s="46">
        <f t="shared" si="8"/>
        <v>0</v>
      </c>
      <c r="AU25" s="45">
        <f t="shared" si="9"/>
        <v>0.93</v>
      </c>
      <c r="AV25" s="45">
        <f t="shared" si="10"/>
        <v>11.104199999999999</v>
      </c>
      <c r="AW25" s="47">
        <f t="shared" si="11"/>
        <v>0.28360000000000007</v>
      </c>
      <c r="AX25" s="50">
        <v>15.5</v>
      </c>
      <c r="AY25" s="97"/>
      <c r="AZ25" s="48" t="str">
        <f t="shared" si="12"/>
        <v/>
      </c>
      <c r="BA25" s="98"/>
      <c r="BB25" s="42">
        <v>600</v>
      </c>
      <c r="BC25" s="39">
        <f t="shared" si="13"/>
        <v>6662.5199999999995</v>
      </c>
      <c r="BD25" s="46">
        <f t="shared" si="14"/>
        <v>9300</v>
      </c>
      <c r="BE25" s="46">
        <f t="shared" si="15"/>
        <v>0</v>
      </c>
      <c r="BF25" s="43">
        <v>26.9</v>
      </c>
      <c r="BG25" s="85"/>
      <c r="BH25" s="85"/>
      <c r="BI25" s="85" t="s">
        <v>70</v>
      </c>
      <c r="BJ25" s="85" t="s">
        <v>71</v>
      </c>
      <c r="BK25" s="85" t="s">
        <v>102</v>
      </c>
    </row>
    <row r="26" spans="1:63" ht="14.25" customHeight="1" x14ac:dyDescent="0.35">
      <c r="A26" s="84">
        <v>46</v>
      </c>
      <c r="B26" s="219"/>
      <c r="C26" s="85"/>
      <c r="D26" s="85" t="s">
        <v>163</v>
      </c>
      <c r="E26" s="85" t="s">
        <v>170</v>
      </c>
      <c r="F26" s="85" t="s">
        <v>94</v>
      </c>
      <c r="G26" s="86" t="s">
        <v>165</v>
      </c>
      <c r="H26" s="85" t="s">
        <v>157</v>
      </c>
      <c r="I26" s="85" t="s">
        <v>158</v>
      </c>
      <c r="J26" s="85" t="s">
        <v>167</v>
      </c>
      <c r="K26" s="85" t="s">
        <v>167</v>
      </c>
      <c r="L26" s="87" t="s">
        <v>79</v>
      </c>
      <c r="M26" s="85" t="s">
        <v>168</v>
      </c>
      <c r="N26" s="85"/>
      <c r="O26" s="88"/>
      <c r="P26" s="89" t="s">
        <v>178</v>
      </c>
      <c r="Q26" s="90"/>
      <c r="R26" s="85" t="s">
        <v>67</v>
      </c>
      <c r="S26" s="91">
        <v>3.3</v>
      </c>
      <c r="T26" s="85" t="s">
        <v>68</v>
      </c>
      <c r="U26" s="85" t="s">
        <v>133</v>
      </c>
      <c r="V26" s="92">
        <v>52.5</v>
      </c>
      <c r="W26" s="92">
        <v>28</v>
      </c>
      <c r="X26" s="92">
        <v>30.5</v>
      </c>
      <c r="Y26" s="92">
        <v>11</v>
      </c>
      <c r="Z26" s="92">
        <v>11</v>
      </c>
      <c r="AA26" s="92">
        <v>26</v>
      </c>
      <c r="AB26" s="60">
        <v>8</v>
      </c>
      <c r="AC26" s="94">
        <v>1</v>
      </c>
      <c r="AD26" s="34">
        <f t="shared" si="0"/>
        <v>3.1459999999999999E-3</v>
      </c>
      <c r="AE26" s="93">
        <v>63</v>
      </c>
      <c r="AF26" s="35">
        <f t="shared" si="21"/>
        <v>20025.429116338208</v>
      </c>
      <c r="AG26" s="36">
        <v>2250</v>
      </c>
      <c r="AH26" s="45">
        <f t="shared" si="2"/>
        <v>0.11235714285714285</v>
      </c>
      <c r="AI26" s="95" t="s">
        <v>137</v>
      </c>
      <c r="AJ26" s="37">
        <v>0.06</v>
      </c>
      <c r="AK26" s="38">
        <f t="shared" si="3"/>
        <v>0.21</v>
      </c>
      <c r="AL26" s="46">
        <f t="shared" si="19"/>
        <v>0.69299999999999995</v>
      </c>
      <c r="AM26" s="46">
        <f t="shared" si="20"/>
        <v>4.1053571428571427</v>
      </c>
      <c r="AN26" s="96">
        <v>0.01</v>
      </c>
      <c r="AO26" s="46">
        <f t="shared" si="6"/>
        <v>7.4999999999999997E-2</v>
      </c>
      <c r="AP26" s="96">
        <v>0.05</v>
      </c>
      <c r="AQ26" s="45">
        <f t="shared" si="7"/>
        <v>0.375</v>
      </c>
      <c r="AR26" s="64">
        <v>0</v>
      </c>
      <c r="AS26" s="96">
        <v>0</v>
      </c>
      <c r="AT26" s="46">
        <f t="shared" si="8"/>
        <v>0</v>
      </c>
      <c r="AU26" s="45">
        <f t="shared" si="9"/>
        <v>0.45</v>
      </c>
      <c r="AV26" s="45">
        <f t="shared" si="10"/>
        <v>4.5553571428571429</v>
      </c>
      <c r="AW26" s="47">
        <f t="shared" si="11"/>
        <v>0.39261904761904759</v>
      </c>
      <c r="AX26" s="50">
        <v>7.5</v>
      </c>
      <c r="AY26" s="97"/>
      <c r="AZ26" s="48" t="str">
        <f t="shared" si="12"/>
        <v/>
      </c>
      <c r="BA26" s="98"/>
      <c r="BB26" s="44">
        <v>0</v>
      </c>
      <c r="BC26" s="39">
        <f t="shared" si="13"/>
        <v>0</v>
      </c>
      <c r="BD26" s="46">
        <f t="shared" si="14"/>
        <v>0</v>
      </c>
      <c r="BE26" s="46">
        <f t="shared" si="15"/>
        <v>0</v>
      </c>
      <c r="BF26" s="43">
        <v>0</v>
      </c>
      <c r="BG26" s="85"/>
      <c r="BH26" s="85"/>
      <c r="BI26" s="85" t="s">
        <v>70</v>
      </c>
      <c r="BJ26" s="85" t="s">
        <v>71</v>
      </c>
      <c r="BK26" s="85" t="s">
        <v>102</v>
      </c>
    </row>
    <row r="27" spans="1:63" ht="14.25" customHeight="1" x14ac:dyDescent="0.35">
      <c r="A27" s="84">
        <v>47</v>
      </c>
      <c r="B27" s="219"/>
      <c r="C27" s="85"/>
      <c r="D27" s="85" t="s">
        <v>163</v>
      </c>
      <c r="E27" s="85" t="s">
        <v>170</v>
      </c>
      <c r="F27" s="85" t="s">
        <v>94</v>
      </c>
      <c r="G27" s="86" t="s">
        <v>165</v>
      </c>
      <c r="H27" s="85" t="s">
        <v>160</v>
      </c>
      <c r="I27" s="85" t="s">
        <v>161</v>
      </c>
      <c r="J27" s="85" t="s">
        <v>167</v>
      </c>
      <c r="K27" s="85" t="s">
        <v>167</v>
      </c>
      <c r="L27" s="87" t="s">
        <v>92</v>
      </c>
      <c r="M27" s="85" t="s">
        <v>168</v>
      </c>
      <c r="N27" s="85"/>
      <c r="O27" s="88"/>
      <c r="P27" s="89" t="s">
        <v>179</v>
      </c>
      <c r="Q27" s="90"/>
      <c r="R27" s="85" t="s">
        <v>67</v>
      </c>
      <c r="S27" s="91">
        <v>2.1800000000000002</v>
      </c>
      <c r="T27" s="85" t="s">
        <v>68</v>
      </c>
      <c r="U27" s="85" t="s">
        <v>133</v>
      </c>
      <c r="V27" s="92">
        <v>52.5</v>
      </c>
      <c r="W27" s="92">
        <v>28</v>
      </c>
      <c r="X27" s="92">
        <v>30.5</v>
      </c>
      <c r="Y27" s="92">
        <v>16</v>
      </c>
      <c r="Z27" s="92">
        <v>9</v>
      </c>
      <c r="AA27" s="92">
        <v>11</v>
      </c>
      <c r="AB27" s="60">
        <v>8</v>
      </c>
      <c r="AC27" s="94">
        <v>1</v>
      </c>
      <c r="AD27" s="34">
        <f t="shared" si="0"/>
        <v>1.5839999999999999E-3</v>
      </c>
      <c r="AE27" s="93">
        <v>63</v>
      </c>
      <c r="AF27" s="35">
        <f t="shared" si="21"/>
        <v>39772.727272727272</v>
      </c>
      <c r="AG27" s="36">
        <v>2250</v>
      </c>
      <c r="AH27" s="45">
        <f t="shared" si="2"/>
        <v>5.6571428571428571E-2</v>
      </c>
      <c r="AI27" s="95" t="s">
        <v>137</v>
      </c>
      <c r="AJ27" s="37">
        <v>0.06</v>
      </c>
      <c r="AK27" s="38">
        <f t="shared" si="3"/>
        <v>0.21</v>
      </c>
      <c r="AL27" s="46">
        <f t="shared" si="19"/>
        <v>0.45780000000000004</v>
      </c>
      <c r="AM27" s="46">
        <f t="shared" si="20"/>
        <v>2.6943714285714289</v>
      </c>
      <c r="AN27" s="96">
        <v>0.01</v>
      </c>
      <c r="AO27" s="46">
        <f t="shared" si="6"/>
        <v>4.4999999999999998E-2</v>
      </c>
      <c r="AP27" s="96">
        <v>0.05</v>
      </c>
      <c r="AQ27" s="45">
        <f t="shared" si="7"/>
        <v>0.22500000000000001</v>
      </c>
      <c r="AR27" s="64">
        <v>0</v>
      </c>
      <c r="AS27" s="96">
        <v>0</v>
      </c>
      <c r="AT27" s="46">
        <f t="shared" si="8"/>
        <v>0</v>
      </c>
      <c r="AU27" s="45">
        <f t="shared" si="9"/>
        <v>0.27</v>
      </c>
      <c r="AV27" s="45">
        <f t="shared" si="10"/>
        <v>2.9643714285714289</v>
      </c>
      <c r="AW27" s="47">
        <f t="shared" si="11"/>
        <v>0.34125079365079358</v>
      </c>
      <c r="AX27" s="50">
        <v>4.5</v>
      </c>
      <c r="AY27" s="97"/>
      <c r="AZ27" s="48" t="str">
        <f t="shared" si="12"/>
        <v/>
      </c>
      <c r="BA27" s="98"/>
      <c r="BB27" s="42">
        <v>600</v>
      </c>
      <c r="BC27" s="39">
        <f t="shared" si="13"/>
        <v>1778.6228571428574</v>
      </c>
      <c r="BD27" s="46">
        <f t="shared" si="14"/>
        <v>2700</v>
      </c>
      <c r="BE27" s="46">
        <f t="shared" si="15"/>
        <v>0</v>
      </c>
      <c r="BF27" s="43">
        <v>26.9</v>
      </c>
      <c r="BG27" s="85"/>
      <c r="BH27" s="85"/>
      <c r="BI27" s="85" t="s">
        <v>70</v>
      </c>
      <c r="BJ27" s="85" t="s">
        <v>71</v>
      </c>
      <c r="BK27" s="85" t="s">
        <v>102</v>
      </c>
    </row>
    <row r="28" spans="1:63" ht="16.5" customHeight="1" x14ac:dyDescent="0.35">
      <c r="A28" s="99">
        <v>48</v>
      </c>
      <c r="B28" s="213"/>
      <c r="C28" s="100"/>
      <c r="D28" s="100" t="s">
        <v>180</v>
      </c>
      <c r="E28" s="100" t="s">
        <v>181</v>
      </c>
      <c r="F28" s="100" t="s">
        <v>63</v>
      </c>
      <c r="G28" s="101" t="s">
        <v>182</v>
      </c>
      <c r="H28" s="100" t="s">
        <v>183</v>
      </c>
      <c r="I28" s="100" t="s">
        <v>282</v>
      </c>
      <c r="J28" s="100" t="s">
        <v>184</v>
      </c>
      <c r="K28" s="100" t="s">
        <v>184</v>
      </c>
      <c r="L28" s="102" t="s">
        <v>270</v>
      </c>
      <c r="M28" s="100" t="s">
        <v>66</v>
      </c>
      <c r="N28" s="100"/>
      <c r="O28" s="103"/>
      <c r="P28" s="74" t="s">
        <v>185</v>
      </c>
      <c r="Q28" s="104"/>
      <c r="R28" s="100" t="s">
        <v>67</v>
      </c>
      <c r="S28" s="105">
        <v>2.27</v>
      </c>
      <c r="T28" s="100" t="s">
        <v>68</v>
      </c>
      <c r="U28" s="100" t="s">
        <v>186</v>
      </c>
      <c r="V28" s="106">
        <v>50</v>
      </c>
      <c r="W28" s="106">
        <v>25</v>
      </c>
      <c r="X28" s="106">
        <v>34</v>
      </c>
      <c r="Y28" s="106">
        <v>18.7</v>
      </c>
      <c r="Z28" s="106">
        <v>10.9</v>
      </c>
      <c r="AA28" s="106">
        <v>23.6</v>
      </c>
      <c r="AB28" s="60">
        <v>8</v>
      </c>
      <c r="AC28" s="108">
        <v>2</v>
      </c>
      <c r="AD28" s="34">
        <f t="shared" si="0"/>
        <v>4.8103880000000005E-3</v>
      </c>
      <c r="AE28" s="107">
        <v>63</v>
      </c>
      <c r="AF28" s="35">
        <f t="shared" si="21"/>
        <v>26193.313304456937</v>
      </c>
      <c r="AG28" s="36">
        <v>2250</v>
      </c>
      <c r="AH28" s="45">
        <f t="shared" si="2"/>
        <v>8.589978571428572E-2</v>
      </c>
      <c r="AI28" s="109" t="s">
        <v>69</v>
      </c>
      <c r="AJ28" s="37">
        <v>1.7999999999999988E-2</v>
      </c>
      <c r="AK28" s="38">
        <f t="shared" si="3"/>
        <v>0.16799999999999998</v>
      </c>
      <c r="AL28" s="46">
        <f t="shared" ref="AL28:AL37" si="22">IF(ISERROR(S28*AK28),"",S28*AK28)</f>
        <v>0.38135999999999998</v>
      </c>
      <c r="AM28" s="46">
        <f t="shared" ref="AM28:AM37" si="23">IF(ISERROR(S28+AH28+AL28),"",S28+AH28+AL28)</f>
        <v>2.7372597857142855</v>
      </c>
      <c r="AN28" s="110">
        <v>0.01</v>
      </c>
      <c r="AO28" s="46">
        <f t="shared" si="6"/>
        <v>5.2499999999999998E-2</v>
      </c>
      <c r="AP28" s="110">
        <v>0.06</v>
      </c>
      <c r="AQ28" s="45">
        <f t="shared" si="7"/>
        <v>0.315</v>
      </c>
      <c r="AR28" s="64">
        <v>0</v>
      </c>
      <c r="AS28" s="110">
        <v>0</v>
      </c>
      <c r="AT28" s="46">
        <f t="shared" si="8"/>
        <v>0</v>
      </c>
      <c r="AU28" s="45">
        <f t="shared" si="9"/>
        <v>0.36749999999999999</v>
      </c>
      <c r="AV28" s="45">
        <f t="shared" si="10"/>
        <v>3.1047597857142857</v>
      </c>
      <c r="AW28" s="47">
        <f t="shared" si="11"/>
        <v>0.40861718367346939</v>
      </c>
      <c r="AX28" s="50">
        <v>5.25</v>
      </c>
      <c r="AY28" s="111"/>
      <c r="AZ28" s="48" t="str">
        <f t="shared" si="12"/>
        <v/>
      </c>
      <c r="BA28" s="112"/>
      <c r="BB28" s="42">
        <v>1200</v>
      </c>
      <c r="BC28" s="39">
        <f t="shared" si="13"/>
        <v>3725.7117428571428</v>
      </c>
      <c r="BD28" s="46">
        <f t="shared" si="14"/>
        <v>6300</v>
      </c>
      <c r="BE28" s="46">
        <f t="shared" si="15"/>
        <v>0</v>
      </c>
      <c r="BF28" s="43">
        <v>25.5</v>
      </c>
      <c r="BG28" s="100"/>
      <c r="BH28" s="100"/>
      <c r="BI28" s="100" t="s">
        <v>70</v>
      </c>
      <c r="BJ28" s="100" t="s">
        <v>71</v>
      </c>
      <c r="BK28" s="100" t="s">
        <v>187</v>
      </c>
    </row>
    <row r="29" spans="1:63" ht="14.25" customHeight="1" x14ac:dyDescent="0.35">
      <c r="A29" s="99">
        <v>49</v>
      </c>
      <c r="B29" s="213"/>
      <c r="C29" s="100"/>
      <c r="D29" s="100" t="s">
        <v>180</v>
      </c>
      <c r="E29" s="100" t="s">
        <v>188</v>
      </c>
      <c r="F29" s="100" t="s">
        <v>63</v>
      </c>
      <c r="G29" s="101" t="s">
        <v>182</v>
      </c>
      <c r="H29" s="100" t="s">
        <v>134</v>
      </c>
      <c r="I29" s="100" t="s">
        <v>104</v>
      </c>
      <c r="J29" s="100" t="s">
        <v>184</v>
      </c>
      <c r="K29" s="100" t="s">
        <v>184</v>
      </c>
      <c r="L29" s="102" t="s">
        <v>271</v>
      </c>
      <c r="M29" s="100" t="s">
        <v>66</v>
      </c>
      <c r="N29" s="100"/>
      <c r="O29" s="103"/>
      <c r="P29" s="74" t="s">
        <v>189</v>
      </c>
      <c r="Q29" s="104"/>
      <c r="R29" s="100" t="s">
        <v>67</v>
      </c>
      <c r="S29" s="105">
        <v>1.78</v>
      </c>
      <c r="T29" s="100" t="s">
        <v>68</v>
      </c>
      <c r="U29" s="100" t="s">
        <v>186</v>
      </c>
      <c r="V29" s="106">
        <v>50</v>
      </c>
      <c r="W29" s="106">
        <v>25</v>
      </c>
      <c r="X29" s="106">
        <v>34</v>
      </c>
      <c r="Y29" s="106">
        <v>12.9</v>
      </c>
      <c r="Z29" s="106">
        <v>8.6999999999999993</v>
      </c>
      <c r="AA29" s="106">
        <v>13</v>
      </c>
      <c r="AB29" s="60">
        <v>8</v>
      </c>
      <c r="AC29" s="108">
        <v>1</v>
      </c>
      <c r="AD29" s="34">
        <f t="shared" si="0"/>
        <v>1.4589899999999999E-3</v>
      </c>
      <c r="AE29" s="107">
        <v>63</v>
      </c>
      <c r="AF29" s="35">
        <f t="shared" si="21"/>
        <v>43180.556412312631</v>
      </c>
      <c r="AG29" s="36">
        <v>2250</v>
      </c>
      <c r="AH29" s="45">
        <f t="shared" si="2"/>
        <v>5.210678571428571E-2</v>
      </c>
      <c r="AI29" s="109" t="s">
        <v>137</v>
      </c>
      <c r="AJ29" s="37">
        <v>0.06</v>
      </c>
      <c r="AK29" s="38">
        <f t="shared" si="3"/>
        <v>0.21</v>
      </c>
      <c r="AL29" s="46">
        <f t="shared" si="22"/>
        <v>0.37379999999999997</v>
      </c>
      <c r="AM29" s="46">
        <f t="shared" si="23"/>
        <v>2.2059067857142858</v>
      </c>
      <c r="AN29" s="110">
        <v>0.01</v>
      </c>
      <c r="AO29" s="46">
        <f t="shared" si="6"/>
        <v>3.7499999999999999E-2</v>
      </c>
      <c r="AP29" s="110">
        <v>0.06</v>
      </c>
      <c r="AQ29" s="45">
        <f t="shared" si="7"/>
        <v>0.22499999999999998</v>
      </c>
      <c r="AR29" s="64">
        <v>0</v>
      </c>
      <c r="AS29" s="110">
        <v>0</v>
      </c>
      <c r="AT29" s="46">
        <f t="shared" si="8"/>
        <v>0</v>
      </c>
      <c r="AU29" s="45">
        <f t="shared" si="9"/>
        <v>0.26249999999999996</v>
      </c>
      <c r="AV29" s="45">
        <f t="shared" si="10"/>
        <v>2.4684067857142855</v>
      </c>
      <c r="AW29" s="47">
        <f t="shared" si="11"/>
        <v>0.34175819047619055</v>
      </c>
      <c r="AX29" s="50">
        <v>3.75</v>
      </c>
      <c r="AY29" s="111"/>
      <c r="AZ29" s="48" t="str">
        <f t="shared" si="12"/>
        <v/>
      </c>
      <c r="BA29" s="112"/>
      <c r="BB29" s="42">
        <v>600</v>
      </c>
      <c r="BC29" s="39">
        <f t="shared" si="13"/>
        <v>1481.0440714285712</v>
      </c>
      <c r="BD29" s="46">
        <f t="shared" si="14"/>
        <v>2250</v>
      </c>
      <c r="BE29" s="46">
        <f t="shared" si="15"/>
        <v>0</v>
      </c>
      <c r="BF29" s="43">
        <v>25.5</v>
      </c>
      <c r="BG29" s="100"/>
      <c r="BH29" s="100"/>
      <c r="BI29" s="100" t="s">
        <v>70</v>
      </c>
      <c r="BJ29" s="100" t="s">
        <v>71</v>
      </c>
      <c r="BK29" s="100" t="s">
        <v>187</v>
      </c>
    </row>
    <row r="30" spans="1:63" ht="14.25" customHeight="1" x14ac:dyDescent="0.35">
      <c r="A30" s="99">
        <v>50</v>
      </c>
      <c r="B30" s="213"/>
      <c r="C30" s="100"/>
      <c r="D30" s="100" t="s">
        <v>180</v>
      </c>
      <c r="E30" s="100" t="s">
        <v>188</v>
      </c>
      <c r="F30" s="100" t="s">
        <v>63</v>
      </c>
      <c r="G30" s="101" t="s">
        <v>182</v>
      </c>
      <c r="H30" s="100" t="s">
        <v>138</v>
      </c>
      <c r="I30" s="100" t="s">
        <v>109</v>
      </c>
      <c r="J30" s="100" t="s">
        <v>184</v>
      </c>
      <c r="K30" s="100" t="s">
        <v>184</v>
      </c>
      <c r="L30" s="102" t="s">
        <v>272</v>
      </c>
      <c r="M30" s="100" t="s">
        <v>66</v>
      </c>
      <c r="N30" s="100"/>
      <c r="O30" s="103"/>
      <c r="P30" s="74" t="s">
        <v>190</v>
      </c>
      <c r="Q30" s="104"/>
      <c r="R30" s="100" t="s">
        <v>67</v>
      </c>
      <c r="S30" s="105">
        <v>1.66</v>
      </c>
      <c r="T30" s="100" t="s">
        <v>68</v>
      </c>
      <c r="U30" s="100" t="s">
        <v>186</v>
      </c>
      <c r="V30" s="106">
        <v>50</v>
      </c>
      <c r="W30" s="106">
        <v>25</v>
      </c>
      <c r="X30" s="106">
        <v>34</v>
      </c>
      <c r="Y30" s="106">
        <v>9.4</v>
      </c>
      <c r="Z30" s="106">
        <v>9.4</v>
      </c>
      <c r="AA30" s="106">
        <v>12.8</v>
      </c>
      <c r="AB30" s="60">
        <v>8</v>
      </c>
      <c r="AC30" s="108">
        <v>1</v>
      </c>
      <c r="AD30" s="34">
        <f t="shared" si="0"/>
        <v>1.1310080000000002E-3</v>
      </c>
      <c r="AE30" s="107">
        <v>63</v>
      </c>
      <c r="AF30" s="35">
        <f t="shared" si="21"/>
        <v>55702.52376641013</v>
      </c>
      <c r="AG30" s="36">
        <v>2250</v>
      </c>
      <c r="AH30" s="45">
        <f t="shared" si="2"/>
        <v>4.0393142857142864E-2</v>
      </c>
      <c r="AI30" s="109" t="s">
        <v>137</v>
      </c>
      <c r="AJ30" s="37">
        <v>0.06</v>
      </c>
      <c r="AK30" s="38">
        <f t="shared" si="3"/>
        <v>0.21</v>
      </c>
      <c r="AL30" s="46">
        <f t="shared" si="22"/>
        <v>0.34859999999999997</v>
      </c>
      <c r="AM30" s="46">
        <f t="shared" si="23"/>
        <v>2.0489931428571428</v>
      </c>
      <c r="AN30" s="110">
        <v>0.01</v>
      </c>
      <c r="AO30" s="46">
        <f t="shared" si="6"/>
        <v>3.5000000000000003E-2</v>
      </c>
      <c r="AP30" s="110">
        <v>0.06</v>
      </c>
      <c r="AQ30" s="45">
        <f t="shared" si="7"/>
        <v>0.21</v>
      </c>
      <c r="AR30" s="64">
        <v>0</v>
      </c>
      <c r="AS30" s="110">
        <v>0</v>
      </c>
      <c r="AT30" s="46">
        <f t="shared" si="8"/>
        <v>0</v>
      </c>
      <c r="AU30" s="45">
        <f t="shared" si="9"/>
        <v>0.245</v>
      </c>
      <c r="AV30" s="45">
        <f t="shared" si="10"/>
        <v>2.293993142857143</v>
      </c>
      <c r="AW30" s="47">
        <f t="shared" si="11"/>
        <v>0.34457338775510199</v>
      </c>
      <c r="AX30" s="50">
        <v>3.5</v>
      </c>
      <c r="AY30" s="111"/>
      <c r="AZ30" s="48" t="str">
        <f t="shared" si="12"/>
        <v/>
      </c>
      <c r="BA30" s="112"/>
      <c r="BB30" s="42">
        <v>600</v>
      </c>
      <c r="BC30" s="39">
        <f t="shared" si="13"/>
        <v>1376.3958857142857</v>
      </c>
      <c r="BD30" s="46">
        <f t="shared" si="14"/>
        <v>2100</v>
      </c>
      <c r="BE30" s="46">
        <f t="shared" si="15"/>
        <v>0</v>
      </c>
      <c r="BF30" s="43">
        <v>25.5</v>
      </c>
      <c r="BG30" s="100"/>
      <c r="BH30" s="100"/>
      <c r="BI30" s="100" t="s">
        <v>70</v>
      </c>
      <c r="BJ30" s="100" t="s">
        <v>71</v>
      </c>
      <c r="BK30" s="100" t="s">
        <v>187</v>
      </c>
    </row>
    <row r="31" spans="1:63" ht="14.25" customHeight="1" x14ac:dyDescent="0.35">
      <c r="A31" s="99">
        <v>51</v>
      </c>
      <c r="B31" s="213"/>
      <c r="C31" s="100"/>
      <c r="D31" s="100" t="s">
        <v>180</v>
      </c>
      <c r="E31" s="100" t="s">
        <v>188</v>
      </c>
      <c r="F31" s="100" t="s">
        <v>63</v>
      </c>
      <c r="G31" s="101" t="s">
        <v>182</v>
      </c>
      <c r="H31" s="100" t="s">
        <v>141</v>
      </c>
      <c r="I31" s="100" t="s">
        <v>113</v>
      </c>
      <c r="J31" s="100" t="s">
        <v>184</v>
      </c>
      <c r="K31" s="100" t="s">
        <v>184</v>
      </c>
      <c r="L31" s="102" t="s">
        <v>273</v>
      </c>
      <c r="M31" s="100" t="s">
        <v>66</v>
      </c>
      <c r="N31" s="100"/>
      <c r="O31" s="103"/>
      <c r="P31" s="74" t="s">
        <v>191</v>
      </c>
      <c r="Q31" s="104"/>
      <c r="R31" s="100" t="s">
        <v>67</v>
      </c>
      <c r="S31" s="105">
        <v>1.45</v>
      </c>
      <c r="T31" s="100" t="s">
        <v>68</v>
      </c>
      <c r="U31" s="100" t="s">
        <v>186</v>
      </c>
      <c r="V31" s="106">
        <v>50</v>
      </c>
      <c r="W31" s="106">
        <v>25</v>
      </c>
      <c r="X31" s="106">
        <v>34</v>
      </c>
      <c r="Y31" s="106">
        <v>15.7</v>
      </c>
      <c r="Z31" s="106">
        <v>4.5</v>
      </c>
      <c r="AA31" s="106">
        <v>11.9</v>
      </c>
      <c r="AB31" s="60">
        <v>8</v>
      </c>
      <c r="AC31" s="108">
        <v>1</v>
      </c>
      <c r="AD31" s="34">
        <f t="shared" si="0"/>
        <v>8.407349999999999E-4</v>
      </c>
      <c r="AE31" s="107">
        <v>63</v>
      </c>
      <c r="AF31" s="35">
        <f t="shared" si="21"/>
        <v>74934.432371674789</v>
      </c>
      <c r="AG31" s="36">
        <v>2250</v>
      </c>
      <c r="AH31" s="45">
        <f t="shared" si="2"/>
        <v>3.0026249999999997E-2</v>
      </c>
      <c r="AI31" s="109" t="s">
        <v>137</v>
      </c>
      <c r="AJ31" s="37">
        <v>0.06</v>
      </c>
      <c r="AK31" s="38">
        <f t="shared" si="3"/>
        <v>0.21</v>
      </c>
      <c r="AL31" s="46">
        <f t="shared" si="22"/>
        <v>0.30449999999999999</v>
      </c>
      <c r="AM31" s="46">
        <f t="shared" si="23"/>
        <v>1.7845262499999999</v>
      </c>
      <c r="AN31" s="113">
        <v>0.01</v>
      </c>
      <c r="AO31" s="46">
        <f t="shared" si="6"/>
        <v>3.3500000000000002E-2</v>
      </c>
      <c r="AP31" s="110">
        <v>0.06</v>
      </c>
      <c r="AQ31" s="45">
        <f t="shared" si="7"/>
        <v>0.20099999999999998</v>
      </c>
      <c r="AR31" s="64">
        <v>0</v>
      </c>
      <c r="AS31" s="110">
        <v>0</v>
      </c>
      <c r="AT31" s="46">
        <f t="shared" si="8"/>
        <v>0</v>
      </c>
      <c r="AU31" s="45">
        <f t="shared" si="9"/>
        <v>0.23449999999999999</v>
      </c>
      <c r="AV31" s="45">
        <f t="shared" si="10"/>
        <v>2.01902625</v>
      </c>
      <c r="AW31" s="47">
        <f t="shared" si="11"/>
        <v>0.3973055970149254</v>
      </c>
      <c r="AX31" s="114">
        <v>3.35</v>
      </c>
      <c r="AY31" s="111"/>
      <c r="AZ31" s="115" t="str">
        <f t="shared" si="12"/>
        <v/>
      </c>
      <c r="BA31" s="112"/>
      <c r="BB31" s="42">
        <v>600</v>
      </c>
      <c r="BC31" s="39">
        <f t="shared" si="13"/>
        <v>1211.4157500000001</v>
      </c>
      <c r="BD31" s="46">
        <f t="shared" si="14"/>
        <v>2010</v>
      </c>
      <c r="BE31" s="46">
        <f t="shared" si="15"/>
        <v>0</v>
      </c>
      <c r="BF31" s="43">
        <v>25.5</v>
      </c>
      <c r="BG31" s="100"/>
      <c r="BH31" s="100"/>
      <c r="BI31" s="100" t="s">
        <v>70</v>
      </c>
      <c r="BJ31" s="100" t="s">
        <v>71</v>
      </c>
      <c r="BK31" s="100" t="s">
        <v>187</v>
      </c>
    </row>
    <row r="32" spans="1:63" ht="14.25" customHeight="1" x14ac:dyDescent="0.35">
      <c r="A32" s="99">
        <v>52</v>
      </c>
      <c r="B32" s="213"/>
      <c r="C32" s="100"/>
      <c r="D32" s="100" t="s">
        <v>180</v>
      </c>
      <c r="E32" s="100" t="s">
        <v>188</v>
      </c>
      <c r="F32" s="100" t="s">
        <v>63</v>
      </c>
      <c r="G32" s="101" t="s">
        <v>182</v>
      </c>
      <c r="H32" s="100" t="s">
        <v>147</v>
      </c>
      <c r="I32" s="100" t="s">
        <v>122</v>
      </c>
      <c r="J32" s="100" t="s">
        <v>184</v>
      </c>
      <c r="K32" s="100" t="s">
        <v>184</v>
      </c>
      <c r="L32" s="102" t="s">
        <v>274</v>
      </c>
      <c r="M32" s="100" t="s">
        <v>66</v>
      </c>
      <c r="N32" s="100"/>
      <c r="O32" s="103"/>
      <c r="P32" s="74" t="s">
        <v>192</v>
      </c>
      <c r="Q32" s="104"/>
      <c r="R32" s="100" t="s">
        <v>67</v>
      </c>
      <c r="S32" s="105">
        <v>2.78</v>
      </c>
      <c r="T32" s="100" t="s">
        <v>68</v>
      </c>
      <c r="U32" s="100" t="s">
        <v>186</v>
      </c>
      <c r="V32" s="106">
        <v>50</v>
      </c>
      <c r="W32" s="106">
        <v>25</v>
      </c>
      <c r="X32" s="106">
        <v>34</v>
      </c>
      <c r="Y32" s="106">
        <v>12.1</v>
      </c>
      <c r="Z32" s="106">
        <v>12.1</v>
      </c>
      <c r="AA32" s="106">
        <v>12.9</v>
      </c>
      <c r="AB32" s="60">
        <v>8</v>
      </c>
      <c r="AC32" s="108">
        <v>1</v>
      </c>
      <c r="AD32" s="34">
        <f t="shared" si="0"/>
        <v>1.888689E-3</v>
      </c>
      <c r="AE32" s="107">
        <v>63</v>
      </c>
      <c r="AF32" s="35">
        <f t="shared" si="21"/>
        <v>33356.471075968569</v>
      </c>
      <c r="AG32" s="36">
        <v>2250</v>
      </c>
      <c r="AH32" s="45">
        <f t="shared" si="2"/>
        <v>6.7453178571428574E-2</v>
      </c>
      <c r="AI32" s="109" t="s">
        <v>137</v>
      </c>
      <c r="AJ32" s="37">
        <v>0.06</v>
      </c>
      <c r="AK32" s="38">
        <f t="shared" si="3"/>
        <v>0.21</v>
      </c>
      <c r="AL32" s="46">
        <f t="shared" si="22"/>
        <v>0.58379999999999999</v>
      </c>
      <c r="AM32" s="46">
        <f t="shared" si="23"/>
        <v>3.4312531785714286</v>
      </c>
      <c r="AN32" s="113">
        <v>0.01</v>
      </c>
      <c r="AO32" s="46">
        <f t="shared" si="6"/>
        <v>5.5E-2</v>
      </c>
      <c r="AP32" s="110">
        <v>0.06</v>
      </c>
      <c r="AQ32" s="45">
        <f t="shared" si="7"/>
        <v>0.32999999999999996</v>
      </c>
      <c r="AR32" s="64">
        <v>0</v>
      </c>
      <c r="AS32" s="110">
        <v>0</v>
      </c>
      <c r="AT32" s="46">
        <f t="shared" si="8"/>
        <v>0</v>
      </c>
      <c r="AU32" s="45">
        <f t="shared" si="9"/>
        <v>0.38499999999999995</v>
      </c>
      <c r="AV32" s="45">
        <f t="shared" si="10"/>
        <v>3.8162531785714284</v>
      </c>
      <c r="AW32" s="40">
        <f t="shared" si="11"/>
        <v>0.30613578571428574</v>
      </c>
      <c r="AX32" s="114">
        <v>5.5</v>
      </c>
      <c r="AY32" s="111"/>
      <c r="AZ32" s="100" t="str">
        <f t="shared" si="12"/>
        <v/>
      </c>
      <c r="BA32" s="112"/>
      <c r="BB32" s="42">
        <v>600</v>
      </c>
      <c r="BC32" s="39">
        <f t="shared" si="13"/>
        <v>2289.7519071428569</v>
      </c>
      <c r="BD32" s="46">
        <f t="shared" si="14"/>
        <v>3300</v>
      </c>
      <c r="BE32" s="46">
        <f t="shared" si="15"/>
        <v>0</v>
      </c>
      <c r="BF32" s="43">
        <v>25.5</v>
      </c>
      <c r="BG32" s="100"/>
      <c r="BH32" s="100"/>
      <c r="BI32" s="100" t="s">
        <v>70</v>
      </c>
      <c r="BJ32" s="100" t="s">
        <v>71</v>
      </c>
      <c r="BK32" s="100" t="s">
        <v>187</v>
      </c>
    </row>
    <row r="33" spans="1:63" ht="14.25" customHeight="1" x14ac:dyDescent="0.35">
      <c r="A33" s="99">
        <v>53</v>
      </c>
      <c r="B33" s="213"/>
      <c r="C33" s="100"/>
      <c r="D33" s="100" t="s">
        <v>180</v>
      </c>
      <c r="E33" s="100" t="s">
        <v>188</v>
      </c>
      <c r="F33" s="100" t="s">
        <v>63</v>
      </c>
      <c r="G33" s="101" t="s">
        <v>182</v>
      </c>
      <c r="H33" s="100" t="s">
        <v>144</v>
      </c>
      <c r="I33" s="100" t="s">
        <v>117</v>
      </c>
      <c r="J33" s="100" t="s">
        <v>184</v>
      </c>
      <c r="K33" s="100" t="s">
        <v>184</v>
      </c>
      <c r="L33" s="102" t="s">
        <v>275</v>
      </c>
      <c r="M33" s="100" t="s">
        <v>66</v>
      </c>
      <c r="N33" s="100"/>
      <c r="O33" s="103"/>
      <c r="P33" s="74" t="s">
        <v>193</v>
      </c>
      <c r="Q33" s="104"/>
      <c r="R33" s="100" t="s">
        <v>67</v>
      </c>
      <c r="S33" s="105">
        <v>2.6</v>
      </c>
      <c r="T33" s="100" t="s">
        <v>68</v>
      </c>
      <c r="U33" s="100" t="s">
        <v>186</v>
      </c>
      <c r="V33" s="106">
        <v>50</v>
      </c>
      <c r="W33" s="106">
        <v>25</v>
      </c>
      <c r="X33" s="106">
        <v>34</v>
      </c>
      <c r="Y33" s="106">
        <v>26.1</v>
      </c>
      <c r="Z33" s="106">
        <v>4.5</v>
      </c>
      <c r="AA33" s="106">
        <v>16</v>
      </c>
      <c r="AB33" s="60">
        <v>8</v>
      </c>
      <c r="AC33" s="108">
        <v>1</v>
      </c>
      <c r="AD33" s="34">
        <f t="shared" si="0"/>
        <v>1.8792000000000001E-3</v>
      </c>
      <c r="AE33" s="107">
        <v>63</v>
      </c>
      <c r="AF33" s="35">
        <f t="shared" si="21"/>
        <v>33524.904214559385</v>
      </c>
      <c r="AG33" s="36">
        <v>2250</v>
      </c>
      <c r="AH33" s="45">
        <f t="shared" si="2"/>
        <v>6.7114285714285724E-2</v>
      </c>
      <c r="AI33" s="109" t="s">
        <v>137</v>
      </c>
      <c r="AJ33" s="37">
        <v>0.06</v>
      </c>
      <c r="AK33" s="38">
        <f t="shared" si="3"/>
        <v>0.21</v>
      </c>
      <c r="AL33" s="46">
        <f t="shared" si="22"/>
        <v>0.54600000000000004</v>
      </c>
      <c r="AM33" s="46">
        <f t="shared" si="23"/>
        <v>3.213114285714286</v>
      </c>
      <c r="AN33" s="113">
        <v>0.01</v>
      </c>
      <c r="AO33" s="46">
        <f t="shared" si="6"/>
        <v>5.3499999999999999E-2</v>
      </c>
      <c r="AP33" s="110">
        <v>0.06</v>
      </c>
      <c r="AQ33" s="45">
        <f t="shared" si="7"/>
        <v>0.32099999999999995</v>
      </c>
      <c r="AR33" s="64">
        <v>0</v>
      </c>
      <c r="AS33" s="110">
        <v>0</v>
      </c>
      <c r="AT33" s="46">
        <f t="shared" si="8"/>
        <v>0</v>
      </c>
      <c r="AU33" s="45">
        <f t="shared" si="9"/>
        <v>0.37449999999999994</v>
      </c>
      <c r="AV33" s="45">
        <f t="shared" si="10"/>
        <v>3.5876142857142859</v>
      </c>
      <c r="AW33" s="40">
        <f t="shared" si="11"/>
        <v>0.3294178905206942</v>
      </c>
      <c r="AX33" s="114">
        <v>5.35</v>
      </c>
      <c r="AY33" s="111"/>
      <c r="AZ33" s="100" t="str">
        <f t="shared" si="12"/>
        <v/>
      </c>
      <c r="BA33" s="112"/>
      <c r="BB33" s="42">
        <v>600</v>
      </c>
      <c r="BC33" s="39">
        <f t="shared" si="13"/>
        <v>2152.5685714285714</v>
      </c>
      <c r="BD33" s="46">
        <f t="shared" si="14"/>
        <v>3210</v>
      </c>
      <c r="BE33" s="46">
        <f t="shared" si="15"/>
        <v>0</v>
      </c>
      <c r="BF33" s="43">
        <v>25.5</v>
      </c>
      <c r="BG33" s="100"/>
      <c r="BH33" s="100"/>
      <c r="BI33" s="100" t="s">
        <v>70</v>
      </c>
      <c r="BJ33" s="100" t="s">
        <v>71</v>
      </c>
      <c r="BK33" s="100" t="s">
        <v>187</v>
      </c>
    </row>
    <row r="34" spans="1:63" ht="14.25" customHeight="1" x14ac:dyDescent="0.35">
      <c r="A34" s="99">
        <v>54</v>
      </c>
      <c r="B34" s="213"/>
      <c r="C34" s="100"/>
      <c r="D34" s="100" t="s">
        <v>180</v>
      </c>
      <c r="E34" s="100" t="s">
        <v>188</v>
      </c>
      <c r="F34" s="100" t="s">
        <v>63</v>
      </c>
      <c r="G34" s="101" t="s">
        <v>182</v>
      </c>
      <c r="H34" s="100" t="s">
        <v>194</v>
      </c>
      <c r="I34" s="100" t="s">
        <v>195</v>
      </c>
      <c r="J34" s="100" t="s">
        <v>184</v>
      </c>
      <c r="K34" s="100" t="s">
        <v>184</v>
      </c>
      <c r="L34" s="102" t="s">
        <v>276</v>
      </c>
      <c r="M34" s="100" t="s">
        <v>66</v>
      </c>
      <c r="N34" s="100"/>
      <c r="O34" s="103"/>
      <c r="P34" s="74" t="s">
        <v>196</v>
      </c>
      <c r="Q34" s="104"/>
      <c r="R34" s="100" t="s">
        <v>67</v>
      </c>
      <c r="S34" s="105">
        <v>4.4800000000000004</v>
      </c>
      <c r="T34" s="100" t="s">
        <v>68</v>
      </c>
      <c r="U34" s="100" t="s">
        <v>186</v>
      </c>
      <c r="V34" s="106">
        <v>50</v>
      </c>
      <c r="W34" s="106">
        <v>25</v>
      </c>
      <c r="X34" s="106">
        <v>34</v>
      </c>
      <c r="Y34" s="106">
        <v>21.5</v>
      </c>
      <c r="Z34" s="106">
        <v>21.5</v>
      </c>
      <c r="AA34" s="106">
        <v>21.2</v>
      </c>
      <c r="AB34" s="60">
        <v>8</v>
      </c>
      <c r="AC34" s="108">
        <v>1</v>
      </c>
      <c r="AD34" s="34">
        <f t="shared" si="0"/>
        <v>9.7996999999999997E-3</v>
      </c>
      <c r="AE34" s="107">
        <v>63</v>
      </c>
      <c r="AF34" s="35">
        <f t="shared" si="21"/>
        <v>6428.7682275988045</v>
      </c>
      <c r="AG34" s="36">
        <v>2250</v>
      </c>
      <c r="AH34" s="45">
        <f t="shared" si="2"/>
        <v>0.34998928571428567</v>
      </c>
      <c r="AI34" s="109" t="s">
        <v>137</v>
      </c>
      <c r="AJ34" s="37">
        <v>0.06</v>
      </c>
      <c r="AK34" s="38">
        <f t="shared" si="3"/>
        <v>0.21</v>
      </c>
      <c r="AL34" s="46">
        <f t="shared" si="22"/>
        <v>0.94080000000000008</v>
      </c>
      <c r="AM34" s="46">
        <f t="shared" si="23"/>
        <v>5.7707892857142866</v>
      </c>
      <c r="AN34" s="113">
        <v>0.01</v>
      </c>
      <c r="AO34" s="46">
        <f t="shared" si="6"/>
        <v>8.5000000000000006E-2</v>
      </c>
      <c r="AP34" s="110">
        <v>0.06</v>
      </c>
      <c r="AQ34" s="45">
        <f t="shared" si="7"/>
        <v>0.51</v>
      </c>
      <c r="AR34" s="64">
        <v>0</v>
      </c>
      <c r="AS34" s="110">
        <v>0</v>
      </c>
      <c r="AT34" s="46">
        <f t="shared" si="8"/>
        <v>0</v>
      </c>
      <c r="AU34" s="45">
        <f t="shared" si="9"/>
        <v>0.59499999999999997</v>
      </c>
      <c r="AV34" s="45">
        <f t="shared" si="10"/>
        <v>6.3657892857142864</v>
      </c>
      <c r="AW34" s="40">
        <f t="shared" si="11"/>
        <v>0.25108361344537805</v>
      </c>
      <c r="AX34" s="114">
        <v>8.5</v>
      </c>
      <c r="AY34" s="111"/>
      <c r="AZ34" s="100" t="str">
        <f t="shared" si="12"/>
        <v/>
      </c>
      <c r="BA34" s="112"/>
      <c r="BB34" s="42">
        <v>600</v>
      </c>
      <c r="BC34" s="39">
        <f t="shared" ref="BC34:BC65" si="24">IF(ISERROR(AV34*BB34),"",AV34*BB34)</f>
        <v>3819.4735714285716</v>
      </c>
      <c r="BD34" s="46">
        <f t="shared" ref="BD34:BD68" si="25">IF(ISERROR(AX34*BB34),"",AX34*BB34)</f>
        <v>5100</v>
      </c>
      <c r="BE34" s="46">
        <f t="shared" si="15"/>
        <v>0</v>
      </c>
      <c r="BF34" s="43">
        <v>25.5</v>
      </c>
      <c r="BG34" s="100"/>
      <c r="BH34" s="100"/>
      <c r="BI34" s="100" t="s">
        <v>70</v>
      </c>
      <c r="BJ34" s="100" t="s">
        <v>71</v>
      </c>
      <c r="BK34" s="100" t="s">
        <v>187</v>
      </c>
    </row>
    <row r="35" spans="1:63" ht="14.25" customHeight="1" x14ac:dyDescent="0.35">
      <c r="A35" s="99">
        <v>55</v>
      </c>
      <c r="B35" s="213"/>
      <c r="C35" s="100"/>
      <c r="D35" s="100" t="s">
        <v>180</v>
      </c>
      <c r="E35" s="100" t="s">
        <v>188</v>
      </c>
      <c r="F35" s="100" t="s">
        <v>63</v>
      </c>
      <c r="G35" s="101" t="s">
        <v>182</v>
      </c>
      <c r="H35" s="100" t="s">
        <v>154</v>
      </c>
      <c r="I35" s="100" t="s">
        <v>155</v>
      </c>
      <c r="J35" s="100" t="s">
        <v>184</v>
      </c>
      <c r="K35" s="100" t="s">
        <v>184</v>
      </c>
      <c r="L35" s="102" t="s">
        <v>277</v>
      </c>
      <c r="M35" s="100" t="s">
        <v>66</v>
      </c>
      <c r="N35" s="100"/>
      <c r="O35" s="103"/>
      <c r="P35" s="74" t="s">
        <v>197</v>
      </c>
      <c r="Q35" s="104"/>
      <c r="R35" s="100" t="s">
        <v>67</v>
      </c>
      <c r="S35" s="105">
        <v>8.25</v>
      </c>
      <c r="T35" s="100" t="s">
        <v>68</v>
      </c>
      <c r="U35" s="100" t="s">
        <v>186</v>
      </c>
      <c r="V35" s="106">
        <v>50</v>
      </c>
      <c r="W35" s="106">
        <v>25</v>
      </c>
      <c r="X35" s="106">
        <v>34</v>
      </c>
      <c r="Y35" s="106">
        <v>26.3</v>
      </c>
      <c r="Z35" s="106">
        <v>26.3</v>
      </c>
      <c r="AA35" s="106">
        <v>31.4</v>
      </c>
      <c r="AB35" s="60">
        <v>8</v>
      </c>
      <c r="AC35" s="108">
        <v>1</v>
      </c>
      <c r="AD35" s="34">
        <f t="shared" si="0"/>
        <v>2.1719066000000002E-2</v>
      </c>
      <c r="AE35" s="107">
        <v>63</v>
      </c>
      <c r="AF35" s="35">
        <f t="shared" si="21"/>
        <v>2900.6772206502801</v>
      </c>
      <c r="AG35" s="36">
        <v>2250</v>
      </c>
      <c r="AH35" s="45">
        <f t="shared" si="2"/>
        <v>0.77568092857142856</v>
      </c>
      <c r="AI35" s="109" t="s">
        <v>137</v>
      </c>
      <c r="AJ35" s="37">
        <v>0.06</v>
      </c>
      <c r="AK35" s="38">
        <f t="shared" si="3"/>
        <v>0.21</v>
      </c>
      <c r="AL35" s="46">
        <f t="shared" si="22"/>
        <v>1.7324999999999999</v>
      </c>
      <c r="AM35" s="46">
        <f t="shared" si="23"/>
        <v>10.758180928571429</v>
      </c>
      <c r="AN35" s="113">
        <v>0.01</v>
      </c>
      <c r="AO35" s="46">
        <f t="shared" si="6"/>
        <v>0.155</v>
      </c>
      <c r="AP35" s="110">
        <v>0.06</v>
      </c>
      <c r="AQ35" s="45">
        <f t="shared" si="7"/>
        <v>0.92999999999999994</v>
      </c>
      <c r="AR35" s="64">
        <v>0</v>
      </c>
      <c r="AS35" s="110">
        <v>0</v>
      </c>
      <c r="AT35" s="46">
        <f t="shared" si="8"/>
        <v>0</v>
      </c>
      <c r="AU35" s="45">
        <f t="shared" si="9"/>
        <v>1.085</v>
      </c>
      <c r="AV35" s="45">
        <f t="shared" si="10"/>
        <v>11.843180928571428</v>
      </c>
      <c r="AW35" s="40">
        <f t="shared" si="11"/>
        <v>0.23592381105990787</v>
      </c>
      <c r="AX35" s="114">
        <v>15.5</v>
      </c>
      <c r="AY35" s="111"/>
      <c r="AZ35" s="100" t="str">
        <f t="shared" si="12"/>
        <v/>
      </c>
      <c r="BA35" s="112"/>
      <c r="BB35" s="42">
        <v>600</v>
      </c>
      <c r="BC35" s="39">
        <f t="shared" si="24"/>
        <v>7105.9085571428568</v>
      </c>
      <c r="BD35" s="46">
        <f t="shared" si="25"/>
        <v>9300</v>
      </c>
      <c r="BE35" s="46">
        <f t="shared" si="15"/>
        <v>0</v>
      </c>
      <c r="BF35" s="43">
        <v>25.5</v>
      </c>
      <c r="BG35" s="100"/>
      <c r="BH35" s="100"/>
      <c r="BI35" s="100" t="s">
        <v>70</v>
      </c>
      <c r="BJ35" s="100" t="s">
        <v>71</v>
      </c>
      <c r="BK35" s="100" t="s">
        <v>187</v>
      </c>
    </row>
    <row r="36" spans="1:63" ht="14.25" customHeight="1" x14ac:dyDescent="0.35">
      <c r="A36" s="99">
        <v>56</v>
      </c>
      <c r="B36" s="213"/>
      <c r="C36" s="100"/>
      <c r="D36" s="100" t="s">
        <v>180</v>
      </c>
      <c r="E36" s="100" t="s">
        <v>188</v>
      </c>
      <c r="F36" s="100" t="s">
        <v>63</v>
      </c>
      <c r="G36" s="101" t="s">
        <v>182</v>
      </c>
      <c r="H36" s="100" t="s">
        <v>198</v>
      </c>
      <c r="I36" s="100" t="s">
        <v>283</v>
      </c>
      <c r="J36" s="100" t="s">
        <v>184</v>
      </c>
      <c r="K36" s="100" t="s">
        <v>184</v>
      </c>
      <c r="L36" s="102" t="s">
        <v>278</v>
      </c>
      <c r="M36" s="100" t="s">
        <v>66</v>
      </c>
      <c r="N36" s="100"/>
      <c r="O36" s="103"/>
      <c r="P36" s="74" t="s">
        <v>199</v>
      </c>
      <c r="Q36" s="104"/>
      <c r="R36" s="100" t="s">
        <v>67</v>
      </c>
      <c r="S36" s="105">
        <v>4.5199999999999996</v>
      </c>
      <c r="T36" s="100" t="s">
        <v>68</v>
      </c>
      <c r="U36" s="100" t="s">
        <v>186</v>
      </c>
      <c r="V36" s="106">
        <v>50</v>
      </c>
      <c r="W36" s="106">
        <v>25</v>
      </c>
      <c r="X36" s="106">
        <v>34</v>
      </c>
      <c r="Y36" s="106">
        <v>12.2</v>
      </c>
      <c r="Z36" s="106">
        <v>12.2</v>
      </c>
      <c r="AA36" s="106">
        <v>39.4</v>
      </c>
      <c r="AB36" s="60">
        <v>8</v>
      </c>
      <c r="AC36" s="108">
        <v>1</v>
      </c>
      <c r="AD36" s="34">
        <f t="shared" si="0"/>
        <v>5.8642959999999989E-3</v>
      </c>
      <c r="AE36" s="107">
        <v>63</v>
      </c>
      <c r="AF36" s="35">
        <f t="shared" si="21"/>
        <v>10742.97750318197</v>
      </c>
      <c r="AG36" s="36">
        <v>2250</v>
      </c>
      <c r="AH36" s="45">
        <f t="shared" si="2"/>
        <v>0.20943914285714282</v>
      </c>
      <c r="AI36" s="109" t="s">
        <v>137</v>
      </c>
      <c r="AJ36" s="37">
        <v>0.06</v>
      </c>
      <c r="AK36" s="38">
        <f t="shared" si="3"/>
        <v>0.21</v>
      </c>
      <c r="AL36" s="46">
        <f t="shared" si="22"/>
        <v>0.94919999999999982</v>
      </c>
      <c r="AM36" s="46">
        <f t="shared" si="23"/>
        <v>5.6786391428571417</v>
      </c>
      <c r="AN36" s="113">
        <v>0.01</v>
      </c>
      <c r="AO36" s="46">
        <f t="shared" si="6"/>
        <v>8.5000000000000006E-2</v>
      </c>
      <c r="AP36" s="110">
        <v>0.06</v>
      </c>
      <c r="AQ36" s="45">
        <f t="shared" si="7"/>
        <v>0.51</v>
      </c>
      <c r="AR36" s="64">
        <v>0</v>
      </c>
      <c r="AS36" s="110">
        <v>0</v>
      </c>
      <c r="AT36" s="46">
        <f t="shared" si="8"/>
        <v>0</v>
      </c>
      <c r="AU36" s="45">
        <f t="shared" si="9"/>
        <v>0.59499999999999997</v>
      </c>
      <c r="AV36" s="45">
        <f t="shared" si="10"/>
        <v>6.2736391428571414</v>
      </c>
      <c r="AW36" s="40">
        <f t="shared" si="11"/>
        <v>0.26192480672268925</v>
      </c>
      <c r="AX36" s="114">
        <v>8.5</v>
      </c>
      <c r="AY36" s="111"/>
      <c r="AZ36" s="100" t="str">
        <f t="shared" si="12"/>
        <v/>
      </c>
      <c r="BA36" s="112"/>
      <c r="BB36" s="44">
        <v>0</v>
      </c>
      <c r="BC36" s="39">
        <f t="shared" si="24"/>
        <v>0</v>
      </c>
      <c r="BD36" s="46">
        <f t="shared" si="25"/>
        <v>0</v>
      </c>
      <c r="BE36" s="46">
        <f t="shared" si="15"/>
        <v>0</v>
      </c>
      <c r="BF36" s="43">
        <v>0</v>
      </c>
      <c r="BG36" s="100"/>
      <c r="BH36" s="100"/>
      <c r="BI36" s="100" t="s">
        <v>70</v>
      </c>
      <c r="BJ36" s="100" t="s">
        <v>71</v>
      </c>
      <c r="BK36" s="100" t="s">
        <v>187</v>
      </c>
    </row>
    <row r="37" spans="1:63" ht="14.25" customHeight="1" x14ac:dyDescent="0.35">
      <c r="A37" s="99">
        <v>57</v>
      </c>
      <c r="B37" s="213"/>
      <c r="C37" s="100"/>
      <c r="D37" s="100" t="s">
        <v>180</v>
      </c>
      <c r="E37" s="100" t="s">
        <v>188</v>
      </c>
      <c r="F37" s="100" t="s">
        <v>63</v>
      </c>
      <c r="G37" s="101" t="s">
        <v>182</v>
      </c>
      <c r="H37" s="100" t="s">
        <v>200</v>
      </c>
      <c r="I37" s="100" t="s">
        <v>201</v>
      </c>
      <c r="J37" s="100" t="s">
        <v>184</v>
      </c>
      <c r="K37" s="100" t="s">
        <v>184</v>
      </c>
      <c r="L37" s="102" t="s">
        <v>279</v>
      </c>
      <c r="M37" s="100" t="s">
        <v>66</v>
      </c>
      <c r="N37" s="100"/>
      <c r="O37" s="103"/>
      <c r="P37" s="74" t="s">
        <v>202</v>
      </c>
      <c r="Q37" s="104"/>
      <c r="R37" s="100" t="s">
        <v>67</v>
      </c>
      <c r="S37" s="105">
        <v>2.4300000000000002</v>
      </c>
      <c r="T37" s="100" t="s">
        <v>68</v>
      </c>
      <c r="U37" s="100" t="s">
        <v>186</v>
      </c>
      <c r="V37" s="106">
        <v>50</v>
      </c>
      <c r="W37" s="106">
        <v>25</v>
      </c>
      <c r="X37" s="106">
        <v>34</v>
      </c>
      <c r="Y37" s="106">
        <v>17</v>
      </c>
      <c r="Z37" s="106">
        <v>9.8000000000000007</v>
      </c>
      <c r="AA37" s="106">
        <v>12</v>
      </c>
      <c r="AB37" s="60">
        <v>8</v>
      </c>
      <c r="AC37" s="108">
        <v>1</v>
      </c>
      <c r="AD37" s="34">
        <f t="shared" si="0"/>
        <v>1.9992000000000005E-3</v>
      </c>
      <c r="AE37" s="107">
        <v>63</v>
      </c>
      <c r="AF37" s="35">
        <f t="shared" si="21"/>
        <v>31512.605042016799</v>
      </c>
      <c r="AG37" s="36">
        <v>2250</v>
      </c>
      <c r="AH37" s="45">
        <f t="shared" si="2"/>
        <v>7.1400000000000019E-2</v>
      </c>
      <c r="AI37" s="109" t="s">
        <v>137</v>
      </c>
      <c r="AJ37" s="37">
        <v>0.06</v>
      </c>
      <c r="AK37" s="38">
        <f t="shared" si="3"/>
        <v>0.21</v>
      </c>
      <c r="AL37" s="46">
        <f t="shared" si="22"/>
        <v>0.51029999999999998</v>
      </c>
      <c r="AM37" s="46">
        <f t="shared" si="23"/>
        <v>3.0117000000000003</v>
      </c>
      <c r="AN37" s="113">
        <v>0.01</v>
      </c>
      <c r="AO37" s="46">
        <f t="shared" si="6"/>
        <v>0.05</v>
      </c>
      <c r="AP37" s="110">
        <v>0.06</v>
      </c>
      <c r="AQ37" s="45">
        <f t="shared" si="7"/>
        <v>0.3</v>
      </c>
      <c r="AR37" s="64">
        <v>0</v>
      </c>
      <c r="AS37" s="110">
        <v>0</v>
      </c>
      <c r="AT37" s="46">
        <f t="shared" si="8"/>
        <v>0</v>
      </c>
      <c r="AU37" s="45">
        <f t="shared" si="9"/>
        <v>0.35</v>
      </c>
      <c r="AV37" s="45">
        <f t="shared" si="10"/>
        <v>3.3617000000000004</v>
      </c>
      <c r="AW37" s="40">
        <f t="shared" si="11"/>
        <v>0.32765999999999995</v>
      </c>
      <c r="AX37" s="114">
        <v>5</v>
      </c>
      <c r="AY37" s="111"/>
      <c r="AZ37" s="100" t="str">
        <f t="shared" si="12"/>
        <v/>
      </c>
      <c r="BA37" s="112"/>
      <c r="BB37" s="42">
        <v>600</v>
      </c>
      <c r="BC37" s="39">
        <f t="shared" si="24"/>
        <v>2017.0200000000002</v>
      </c>
      <c r="BD37" s="46">
        <f t="shared" si="25"/>
        <v>3000</v>
      </c>
      <c r="BE37" s="46">
        <f t="shared" si="15"/>
        <v>0</v>
      </c>
      <c r="BF37" s="43">
        <v>25.5</v>
      </c>
      <c r="BG37" s="100"/>
      <c r="BH37" s="100"/>
      <c r="BI37" s="100" t="s">
        <v>70</v>
      </c>
      <c r="BJ37" s="100" t="s">
        <v>71</v>
      </c>
      <c r="BK37" s="100" t="s">
        <v>187</v>
      </c>
    </row>
    <row r="38" spans="1:63" ht="16.5" customHeight="1" x14ac:dyDescent="0.35">
      <c r="A38" s="116">
        <v>58</v>
      </c>
      <c r="B38" s="214"/>
      <c r="C38" s="117"/>
      <c r="D38" s="118"/>
      <c r="E38" s="117"/>
      <c r="F38" s="117" t="s">
        <v>63</v>
      </c>
      <c r="G38" s="119" t="s">
        <v>203</v>
      </c>
      <c r="H38" s="117" t="s">
        <v>64</v>
      </c>
      <c r="I38" s="117" t="s">
        <v>284</v>
      </c>
      <c r="J38" s="117" t="s">
        <v>204</v>
      </c>
      <c r="K38" s="117" t="s">
        <v>204</v>
      </c>
      <c r="L38" s="120" t="s">
        <v>205</v>
      </c>
      <c r="M38" s="117" t="s">
        <v>206</v>
      </c>
      <c r="N38" s="117"/>
      <c r="O38" s="121"/>
      <c r="P38" s="56" t="s">
        <v>207</v>
      </c>
      <c r="Q38" s="49"/>
      <c r="R38" s="117" t="s">
        <v>67</v>
      </c>
      <c r="S38" s="33">
        <v>2.35</v>
      </c>
      <c r="T38" s="117" t="s">
        <v>68</v>
      </c>
      <c r="U38" s="121" t="s">
        <v>208</v>
      </c>
      <c r="V38" s="122">
        <v>41</v>
      </c>
      <c r="W38" s="122">
        <v>35</v>
      </c>
      <c r="X38" s="122">
        <v>41.5</v>
      </c>
      <c r="Y38" s="122">
        <v>17</v>
      </c>
      <c r="Z38" s="122">
        <v>8.5</v>
      </c>
      <c r="AA38" s="122">
        <v>22</v>
      </c>
      <c r="AB38" s="60">
        <v>8</v>
      </c>
      <c r="AC38" s="124">
        <v>2</v>
      </c>
      <c r="AD38" s="125">
        <f t="shared" si="0"/>
        <v>3.179E-3</v>
      </c>
      <c r="AE38" s="123">
        <v>63</v>
      </c>
      <c r="AF38" s="126">
        <f t="shared" si="21"/>
        <v>39635.105379050015</v>
      </c>
      <c r="AG38" s="36">
        <v>2250</v>
      </c>
      <c r="AH38" s="127">
        <f t="shared" si="2"/>
        <v>5.6767857142857141E-2</v>
      </c>
      <c r="AI38" s="128" t="s">
        <v>69</v>
      </c>
      <c r="AJ38" s="37">
        <v>1.7999999999999988E-2</v>
      </c>
      <c r="AK38" s="38">
        <f t="shared" si="3"/>
        <v>0.16799999999999998</v>
      </c>
      <c r="AL38" s="127">
        <f t="shared" ref="AL38:AL49" si="26">IF(ISERROR(S38*AK38),"",S38*AK38)</f>
        <v>0.39479999999999998</v>
      </c>
      <c r="AM38" s="127">
        <f t="shared" ref="AM38:AM49" si="27">IF(ISERROR(S38+AH38+AL38),"",S38+AH38+AL38)</f>
        <v>2.8015678571428571</v>
      </c>
      <c r="AN38" s="129">
        <v>0.01</v>
      </c>
      <c r="AO38" s="127">
        <f t="shared" si="6"/>
        <v>4.7E-2</v>
      </c>
      <c r="AP38" s="129">
        <v>0</v>
      </c>
      <c r="AQ38" s="127">
        <f t="shared" si="7"/>
        <v>0</v>
      </c>
      <c r="AR38" s="64">
        <v>0</v>
      </c>
      <c r="AS38" s="129">
        <v>0</v>
      </c>
      <c r="AT38" s="127">
        <f t="shared" si="8"/>
        <v>0</v>
      </c>
      <c r="AU38" s="127">
        <f t="shared" si="9"/>
        <v>4.7E-2</v>
      </c>
      <c r="AV38" s="127">
        <f t="shared" si="10"/>
        <v>2.8485678571428572</v>
      </c>
      <c r="AW38" s="40">
        <f t="shared" si="11"/>
        <v>0.39392173252279639</v>
      </c>
      <c r="AX38" s="130">
        <v>4.7</v>
      </c>
      <c r="AY38" s="131"/>
      <c r="AZ38" s="117"/>
      <c r="BA38" s="132"/>
      <c r="BB38" s="42">
        <v>1000</v>
      </c>
      <c r="BC38" s="127">
        <f t="shared" si="24"/>
        <v>2848.5678571428571</v>
      </c>
      <c r="BD38" s="127">
        <f t="shared" si="25"/>
        <v>4700</v>
      </c>
      <c r="BE38" s="117">
        <f t="shared" si="15"/>
        <v>0</v>
      </c>
      <c r="BF38" s="122">
        <v>29.8</v>
      </c>
      <c r="BG38" s="117">
        <v>12.5</v>
      </c>
      <c r="BH38" s="117"/>
      <c r="BI38" s="117" t="s">
        <v>70</v>
      </c>
      <c r="BJ38" s="117" t="s">
        <v>71</v>
      </c>
      <c r="BK38" s="117" t="s">
        <v>209</v>
      </c>
    </row>
    <row r="39" spans="1:63" ht="14.25" customHeight="1" x14ac:dyDescent="0.35">
      <c r="A39" s="116">
        <v>59</v>
      </c>
      <c r="B39" s="214"/>
      <c r="C39" s="117"/>
      <c r="D39" s="118"/>
      <c r="E39" s="117"/>
      <c r="F39" s="117" t="s">
        <v>63</v>
      </c>
      <c r="G39" s="119" t="s">
        <v>203</v>
      </c>
      <c r="H39" s="117" t="s">
        <v>73</v>
      </c>
      <c r="I39" s="117" t="s">
        <v>73</v>
      </c>
      <c r="J39" s="117" t="s">
        <v>204</v>
      </c>
      <c r="K39" s="117" t="s">
        <v>204</v>
      </c>
      <c r="L39" s="120" t="s">
        <v>210</v>
      </c>
      <c r="M39" s="117" t="s">
        <v>206</v>
      </c>
      <c r="N39" s="117"/>
      <c r="O39" s="121"/>
      <c r="P39" s="56" t="s">
        <v>211</v>
      </c>
      <c r="Q39" s="49"/>
      <c r="R39" s="117" t="s">
        <v>67</v>
      </c>
      <c r="S39" s="33">
        <v>1.45</v>
      </c>
      <c r="T39" s="117" t="s">
        <v>68</v>
      </c>
      <c r="U39" s="121" t="s">
        <v>208</v>
      </c>
      <c r="V39" s="122">
        <v>41</v>
      </c>
      <c r="W39" s="122">
        <v>35</v>
      </c>
      <c r="X39" s="122">
        <v>41.5</v>
      </c>
      <c r="Y39" s="122">
        <v>8.5</v>
      </c>
      <c r="Z39" s="122">
        <v>8.5</v>
      </c>
      <c r="AA39" s="122">
        <v>12.5</v>
      </c>
      <c r="AB39" s="60">
        <v>8</v>
      </c>
      <c r="AC39" s="124">
        <v>1</v>
      </c>
      <c r="AD39" s="125">
        <f t="shared" ref="AD39:AD49" si="28">IF(Y39="","",Y39*Z39*AA39/1000000)</f>
        <v>9.0312499999999996E-4</v>
      </c>
      <c r="AE39" s="123">
        <v>63</v>
      </c>
      <c r="AF39" s="126">
        <f t="shared" si="21"/>
        <v>69757.785467128037</v>
      </c>
      <c r="AG39" s="36">
        <v>2250</v>
      </c>
      <c r="AH39" s="127">
        <f t="shared" ref="AH39:AH66" si="29">IF(ISERROR(AG39/AF39),"",AG39/AF39)</f>
        <v>3.2254464285714282E-2</v>
      </c>
      <c r="AI39" s="128" t="s">
        <v>74</v>
      </c>
      <c r="AJ39" s="37">
        <v>3.4000000000000002E-2</v>
      </c>
      <c r="AK39" s="38">
        <f t="shared" si="3"/>
        <v>0.184</v>
      </c>
      <c r="AL39" s="127">
        <f t="shared" si="26"/>
        <v>0.26679999999999998</v>
      </c>
      <c r="AM39" s="127">
        <f t="shared" si="27"/>
        <v>1.7490544642857142</v>
      </c>
      <c r="AN39" s="129">
        <v>0.01</v>
      </c>
      <c r="AO39" s="127">
        <f t="shared" ref="AO39:AO66" si="30">IF(ISERROR(AX39*AN39),"",AX39*AN39)</f>
        <v>3.1000000000000003E-2</v>
      </c>
      <c r="AP39" s="129">
        <v>0</v>
      </c>
      <c r="AQ39" s="127">
        <f t="shared" ref="AQ39:AQ66" si="31">IF(ISERROR(AX39*AP39),"",AX39*AP39)</f>
        <v>0</v>
      </c>
      <c r="AR39" s="64">
        <v>0</v>
      </c>
      <c r="AS39" s="129">
        <v>0</v>
      </c>
      <c r="AT39" s="127">
        <f t="shared" ref="AT39:AT66" si="32">IF(ISERROR(AX39*AS39),"",AX39*AS39)</f>
        <v>0</v>
      </c>
      <c r="AU39" s="127">
        <f t="shared" ref="AU39:AU66" si="33">IF(ISERROR(AO39+AQ39+AT39),"",AO39+AQ39+AT39)</f>
        <v>3.1000000000000003E-2</v>
      </c>
      <c r="AV39" s="127">
        <f t="shared" ref="AV39:AV66" si="34">IF(ISERROR(AM39+AU39),"",AM39+AU39)</f>
        <v>1.7800544642857141</v>
      </c>
      <c r="AW39" s="40">
        <f t="shared" ref="AW39:AW66" si="35">IF(ISERROR((AX39-AV39)/AX39),"",(AX39-AV39)/AX39)</f>
        <v>0.42578888248847935</v>
      </c>
      <c r="AX39" s="130">
        <v>3.1</v>
      </c>
      <c r="AY39" s="131"/>
      <c r="AZ39" s="117"/>
      <c r="BA39" s="132"/>
      <c r="BB39" s="42">
        <v>500</v>
      </c>
      <c r="BC39" s="127">
        <f t="shared" si="24"/>
        <v>890.02723214285709</v>
      </c>
      <c r="BD39" s="127">
        <f t="shared" si="25"/>
        <v>1550</v>
      </c>
      <c r="BE39" s="117">
        <f t="shared" ref="BE39:BE66" si="36">IF(ISERROR(AY39*BB39),"",AY39*BB39)</f>
        <v>0</v>
      </c>
      <c r="BF39" s="122">
        <v>29.8</v>
      </c>
      <c r="BG39" s="117"/>
      <c r="BH39" s="117"/>
      <c r="BI39" s="117" t="s">
        <v>70</v>
      </c>
      <c r="BJ39" s="117" t="s">
        <v>71</v>
      </c>
      <c r="BK39" s="117" t="s">
        <v>209</v>
      </c>
    </row>
    <row r="40" spans="1:63" ht="14.25" customHeight="1" x14ac:dyDescent="0.35">
      <c r="A40" s="116">
        <v>60</v>
      </c>
      <c r="B40" s="214"/>
      <c r="C40" s="117"/>
      <c r="D40" s="118"/>
      <c r="E40" s="117"/>
      <c r="F40" s="117" t="s">
        <v>63</v>
      </c>
      <c r="G40" s="119" t="s">
        <v>203</v>
      </c>
      <c r="H40" s="117" t="s">
        <v>75</v>
      </c>
      <c r="I40" s="117" t="s">
        <v>75</v>
      </c>
      <c r="J40" s="117" t="s">
        <v>204</v>
      </c>
      <c r="K40" s="117" t="s">
        <v>204</v>
      </c>
      <c r="L40" s="120" t="s">
        <v>212</v>
      </c>
      <c r="M40" s="117" t="s">
        <v>206</v>
      </c>
      <c r="N40" s="117"/>
      <c r="O40" s="121"/>
      <c r="P40" s="56" t="s">
        <v>213</v>
      </c>
      <c r="Q40" s="49"/>
      <c r="R40" s="117" t="s">
        <v>67</v>
      </c>
      <c r="S40" s="33">
        <v>1.35</v>
      </c>
      <c r="T40" s="117" t="s">
        <v>68</v>
      </c>
      <c r="U40" s="121" t="s">
        <v>208</v>
      </c>
      <c r="V40" s="122">
        <v>41</v>
      </c>
      <c r="W40" s="122">
        <v>35</v>
      </c>
      <c r="X40" s="122">
        <v>41.5</v>
      </c>
      <c r="Y40" s="122">
        <v>8.5</v>
      </c>
      <c r="Z40" s="122">
        <v>8.5</v>
      </c>
      <c r="AA40" s="122">
        <v>12.5</v>
      </c>
      <c r="AB40" s="60">
        <v>8</v>
      </c>
      <c r="AC40" s="124">
        <v>1</v>
      </c>
      <c r="AD40" s="125">
        <f t="shared" si="28"/>
        <v>9.0312499999999996E-4</v>
      </c>
      <c r="AE40" s="123">
        <v>63</v>
      </c>
      <c r="AF40" s="126">
        <f t="shared" si="21"/>
        <v>69757.785467128037</v>
      </c>
      <c r="AG40" s="36">
        <v>2250</v>
      </c>
      <c r="AH40" s="127">
        <f t="shared" si="29"/>
        <v>3.2254464285714282E-2</v>
      </c>
      <c r="AI40" s="128" t="s">
        <v>74</v>
      </c>
      <c r="AJ40" s="37">
        <v>3.4000000000000002E-2</v>
      </c>
      <c r="AK40" s="38">
        <f t="shared" ref="AK40:AK67" si="37">AJ40+15%</f>
        <v>0.184</v>
      </c>
      <c r="AL40" s="127">
        <f t="shared" si="26"/>
        <v>0.24840000000000001</v>
      </c>
      <c r="AM40" s="127">
        <f t="shared" si="27"/>
        <v>1.6306544642857144</v>
      </c>
      <c r="AN40" s="129">
        <v>0.01</v>
      </c>
      <c r="AO40" s="127">
        <f t="shared" si="30"/>
        <v>2.8000000000000004E-2</v>
      </c>
      <c r="AP40" s="129">
        <v>0</v>
      </c>
      <c r="AQ40" s="127">
        <f t="shared" si="31"/>
        <v>0</v>
      </c>
      <c r="AR40" s="64">
        <v>0</v>
      </c>
      <c r="AS40" s="129">
        <v>0</v>
      </c>
      <c r="AT40" s="127">
        <f t="shared" si="32"/>
        <v>0</v>
      </c>
      <c r="AU40" s="127">
        <f t="shared" si="33"/>
        <v>2.8000000000000004E-2</v>
      </c>
      <c r="AV40" s="127">
        <f t="shared" si="34"/>
        <v>1.6586544642857144</v>
      </c>
      <c r="AW40" s="40">
        <f t="shared" si="35"/>
        <v>0.40762340561224492</v>
      </c>
      <c r="AX40" s="130">
        <v>2.8000000000000003</v>
      </c>
      <c r="AY40" s="131"/>
      <c r="AZ40" s="117"/>
      <c r="BA40" s="132"/>
      <c r="BB40" s="42">
        <v>500</v>
      </c>
      <c r="BC40" s="127">
        <f t="shared" si="24"/>
        <v>829.32723214285716</v>
      </c>
      <c r="BD40" s="127">
        <f t="shared" si="25"/>
        <v>1400.0000000000002</v>
      </c>
      <c r="BE40" s="117">
        <f t="shared" si="36"/>
        <v>0</v>
      </c>
      <c r="BF40" s="122">
        <v>29.8</v>
      </c>
      <c r="BG40" s="117"/>
      <c r="BH40" s="117"/>
      <c r="BI40" s="117" t="s">
        <v>70</v>
      </c>
      <c r="BJ40" s="117" t="s">
        <v>71</v>
      </c>
      <c r="BK40" s="117" t="s">
        <v>209</v>
      </c>
    </row>
    <row r="41" spans="1:63" ht="14.25" customHeight="1" x14ac:dyDescent="0.35">
      <c r="A41" s="116">
        <v>61</v>
      </c>
      <c r="B41" s="214"/>
      <c r="C41" s="117"/>
      <c r="D41" s="118"/>
      <c r="E41" s="117"/>
      <c r="F41" s="117" t="s">
        <v>63</v>
      </c>
      <c r="G41" s="119" t="s">
        <v>203</v>
      </c>
      <c r="H41" s="117" t="s">
        <v>76</v>
      </c>
      <c r="I41" s="117" t="s">
        <v>76</v>
      </c>
      <c r="J41" s="117" t="s">
        <v>204</v>
      </c>
      <c r="K41" s="117" t="s">
        <v>204</v>
      </c>
      <c r="L41" s="120" t="s">
        <v>214</v>
      </c>
      <c r="M41" s="117" t="s">
        <v>206</v>
      </c>
      <c r="N41" s="117"/>
      <c r="O41" s="121"/>
      <c r="P41" s="56" t="s">
        <v>215</v>
      </c>
      <c r="Q41" s="49"/>
      <c r="R41" s="117" t="s">
        <v>67</v>
      </c>
      <c r="S41" s="33">
        <v>1.35</v>
      </c>
      <c r="T41" s="117" t="s">
        <v>68</v>
      </c>
      <c r="U41" s="121" t="s">
        <v>208</v>
      </c>
      <c r="V41" s="122">
        <v>41</v>
      </c>
      <c r="W41" s="122">
        <v>35</v>
      </c>
      <c r="X41" s="122">
        <v>41.5</v>
      </c>
      <c r="Y41" s="122">
        <v>15</v>
      </c>
      <c r="Z41" s="122">
        <v>4</v>
      </c>
      <c r="AA41" s="122">
        <v>11.5</v>
      </c>
      <c r="AB41" s="60">
        <v>8</v>
      </c>
      <c r="AC41" s="124">
        <v>1</v>
      </c>
      <c r="AD41" s="125">
        <f t="shared" si="28"/>
        <v>6.8999999999999997E-4</v>
      </c>
      <c r="AE41" s="123">
        <v>63</v>
      </c>
      <c r="AF41" s="126">
        <f t="shared" si="21"/>
        <v>91304.34782608696</v>
      </c>
      <c r="AG41" s="36">
        <v>2250</v>
      </c>
      <c r="AH41" s="127">
        <f t="shared" si="29"/>
        <v>2.4642857142857143E-2</v>
      </c>
      <c r="AI41" s="128" t="s">
        <v>74</v>
      </c>
      <c r="AJ41" s="37">
        <v>3.4000000000000002E-2</v>
      </c>
      <c r="AK41" s="38">
        <f t="shared" si="37"/>
        <v>0.184</v>
      </c>
      <c r="AL41" s="127">
        <f t="shared" si="26"/>
        <v>0.24840000000000001</v>
      </c>
      <c r="AM41" s="127">
        <f t="shared" si="27"/>
        <v>1.6230428571428572</v>
      </c>
      <c r="AN41" s="129">
        <v>0.01</v>
      </c>
      <c r="AO41" s="127">
        <f t="shared" si="30"/>
        <v>2.8000000000000004E-2</v>
      </c>
      <c r="AP41" s="129">
        <v>0</v>
      </c>
      <c r="AQ41" s="127">
        <f t="shared" si="31"/>
        <v>0</v>
      </c>
      <c r="AR41" s="64">
        <v>0</v>
      </c>
      <c r="AS41" s="129">
        <v>0</v>
      </c>
      <c r="AT41" s="127">
        <f t="shared" si="32"/>
        <v>0</v>
      </c>
      <c r="AU41" s="127">
        <f t="shared" si="33"/>
        <v>2.8000000000000004E-2</v>
      </c>
      <c r="AV41" s="127">
        <f t="shared" si="34"/>
        <v>1.6510428571428573</v>
      </c>
      <c r="AW41" s="40">
        <f t="shared" si="35"/>
        <v>0.41034183673469388</v>
      </c>
      <c r="AX41" s="130">
        <v>2.8000000000000003</v>
      </c>
      <c r="AY41" s="131"/>
      <c r="AZ41" s="117"/>
      <c r="BA41" s="132"/>
      <c r="BB41" s="42">
        <v>500</v>
      </c>
      <c r="BC41" s="127">
        <f t="shared" si="24"/>
        <v>825.5214285714286</v>
      </c>
      <c r="BD41" s="127">
        <f t="shared" si="25"/>
        <v>1400.0000000000002</v>
      </c>
      <c r="BE41" s="117">
        <f t="shared" si="36"/>
        <v>0</v>
      </c>
      <c r="BF41" s="122">
        <v>29.8</v>
      </c>
      <c r="BG41" s="117"/>
      <c r="BH41" s="117"/>
      <c r="BI41" s="117" t="s">
        <v>70</v>
      </c>
      <c r="BJ41" s="117" t="s">
        <v>71</v>
      </c>
      <c r="BK41" s="117" t="s">
        <v>209</v>
      </c>
    </row>
    <row r="42" spans="1:63" ht="14.25" customHeight="1" x14ac:dyDescent="0.35">
      <c r="A42" s="116">
        <v>62</v>
      </c>
      <c r="B42" s="214"/>
      <c r="C42" s="117"/>
      <c r="D42" s="118"/>
      <c r="E42" s="117"/>
      <c r="F42" s="117" t="s">
        <v>63</v>
      </c>
      <c r="G42" s="119" t="s">
        <v>203</v>
      </c>
      <c r="H42" s="117" t="s">
        <v>90</v>
      </c>
      <c r="I42" s="117" t="s">
        <v>90</v>
      </c>
      <c r="J42" s="117" t="s">
        <v>204</v>
      </c>
      <c r="K42" s="117" t="s">
        <v>204</v>
      </c>
      <c r="L42" s="120" t="s">
        <v>91</v>
      </c>
      <c r="M42" s="117" t="s">
        <v>206</v>
      </c>
      <c r="N42" s="117"/>
      <c r="O42" s="121"/>
      <c r="P42" s="56" t="s">
        <v>216</v>
      </c>
      <c r="Q42" s="49"/>
      <c r="R42" s="117" t="s">
        <v>67</v>
      </c>
      <c r="S42" s="33">
        <v>2.08</v>
      </c>
      <c r="T42" s="117" t="s">
        <v>68</v>
      </c>
      <c r="U42" s="121" t="s">
        <v>208</v>
      </c>
      <c r="V42" s="122">
        <v>41</v>
      </c>
      <c r="W42" s="122">
        <v>35</v>
      </c>
      <c r="X42" s="122">
        <v>41.5</v>
      </c>
      <c r="Y42" s="122">
        <v>10</v>
      </c>
      <c r="Z42" s="122">
        <v>10</v>
      </c>
      <c r="AA42" s="122">
        <v>11</v>
      </c>
      <c r="AB42" s="60">
        <v>8</v>
      </c>
      <c r="AC42" s="124">
        <v>1</v>
      </c>
      <c r="AD42" s="125">
        <f t="shared" si="28"/>
        <v>1.1000000000000001E-3</v>
      </c>
      <c r="AE42" s="123">
        <v>63</v>
      </c>
      <c r="AF42" s="126">
        <f t="shared" si="21"/>
        <v>57272.727272727272</v>
      </c>
      <c r="AG42" s="36">
        <v>2250</v>
      </c>
      <c r="AH42" s="127">
        <f t="shared" si="29"/>
        <v>3.9285714285714285E-2</v>
      </c>
      <c r="AI42" s="128" t="s">
        <v>74</v>
      </c>
      <c r="AJ42" s="37">
        <v>3.4000000000000002E-2</v>
      </c>
      <c r="AK42" s="38">
        <f t="shared" si="37"/>
        <v>0.184</v>
      </c>
      <c r="AL42" s="127">
        <f t="shared" si="26"/>
        <v>0.38272</v>
      </c>
      <c r="AM42" s="127">
        <f t="shared" si="27"/>
        <v>2.5020057142857142</v>
      </c>
      <c r="AN42" s="129">
        <v>0.01</v>
      </c>
      <c r="AO42" s="127">
        <f t="shared" si="30"/>
        <v>4.2500000000000003E-2</v>
      </c>
      <c r="AP42" s="129">
        <v>0</v>
      </c>
      <c r="AQ42" s="127">
        <f t="shared" si="31"/>
        <v>0</v>
      </c>
      <c r="AR42" s="64">
        <v>0</v>
      </c>
      <c r="AS42" s="129">
        <v>0</v>
      </c>
      <c r="AT42" s="127">
        <f t="shared" si="32"/>
        <v>0</v>
      </c>
      <c r="AU42" s="127">
        <f t="shared" si="33"/>
        <v>4.2500000000000003E-2</v>
      </c>
      <c r="AV42" s="127">
        <f t="shared" si="34"/>
        <v>2.5445057142857141</v>
      </c>
      <c r="AW42" s="40">
        <f t="shared" si="35"/>
        <v>0.40129277310924372</v>
      </c>
      <c r="AX42" s="130">
        <v>4.25</v>
      </c>
      <c r="AY42" s="131"/>
      <c r="AZ42" s="117"/>
      <c r="BA42" s="132"/>
      <c r="BB42" s="42">
        <v>500</v>
      </c>
      <c r="BC42" s="127">
        <f t="shared" si="24"/>
        <v>1272.252857142857</v>
      </c>
      <c r="BD42" s="127">
        <f t="shared" si="25"/>
        <v>2125</v>
      </c>
      <c r="BE42" s="117">
        <f t="shared" si="36"/>
        <v>0</v>
      </c>
      <c r="BF42" s="122">
        <v>29.8</v>
      </c>
      <c r="BG42" s="117"/>
      <c r="BH42" s="117"/>
      <c r="BI42" s="117" t="s">
        <v>70</v>
      </c>
      <c r="BJ42" s="117" t="s">
        <v>71</v>
      </c>
      <c r="BK42" s="117" t="s">
        <v>209</v>
      </c>
    </row>
    <row r="43" spans="1:63" ht="14.25" customHeight="1" x14ac:dyDescent="0.35">
      <c r="A43" s="116">
        <v>63</v>
      </c>
      <c r="B43" s="214"/>
      <c r="C43" s="117"/>
      <c r="D43" s="118"/>
      <c r="E43" s="117"/>
      <c r="F43" s="117" t="s">
        <v>63</v>
      </c>
      <c r="G43" s="119" t="s">
        <v>203</v>
      </c>
      <c r="H43" s="117" t="s">
        <v>88</v>
      </c>
      <c r="I43" s="117" t="s">
        <v>88</v>
      </c>
      <c r="J43" s="117" t="s">
        <v>204</v>
      </c>
      <c r="K43" s="117" t="s">
        <v>204</v>
      </c>
      <c r="L43" s="120" t="s">
        <v>89</v>
      </c>
      <c r="M43" s="117" t="s">
        <v>206</v>
      </c>
      <c r="N43" s="117"/>
      <c r="O43" s="121"/>
      <c r="P43" s="56" t="s">
        <v>217</v>
      </c>
      <c r="Q43" s="49"/>
      <c r="R43" s="117" t="s">
        <v>67</v>
      </c>
      <c r="S43" s="33">
        <v>2.6</v>
      </c>
      <c r="T43" s="117" t="s">
        <v>68</v>
      </c>
      <c r="U43" s="121" t="s">
        <v>208</v>
      </c>
      <c r="V43" s="122">
        <v>41</v>
      </c>
      <c r="W43" s="122">
        <v>35</v>
      </c>
      <c r="X43" s="122">
        <v>41.5</v>
      </c>
      <c r="Y43" s="122">
        <v>26.5</v>
      </c>
      <c r="Z43" s="122">
        <v>4</v>
      </c>
      <c r="AA43" s="122">
        <v>15.5</v>
      </c>
      <c r="AB43" s="60">
        <v>8</v>
      </c>
      <c r="AC43" s="124">
        <v>1</v>
      </c>
      <c r="AD43" s="125">
        <f t="shared" si="28"/>
        <v>1.6429999999999999E-3</v>
      </c>
      <c r="AE43" s="123">
        <v>63</v>
      </c>
      <c r="AF43" s="126">
        <f t="shared" si="21"/>
        <v>38344.491783323188</v>
      </c>
      <c r="AG43" s="36">
        <v>2250</v>
      </c>
      <c r="AH43" s="127">
        <f t="shared" si="29"/>
        <v>5.8678571428571427E-2</v>
      </c>
      <c r="AI43" s="128" t="s">
        <v>74</v>
      </c>
      <c r="AJ43" s="37">
        <v>3.4000000000000002E-2</v>
      </c>
      <c r="AK43" s="38">
        <f t="shared" si="37"/>
        <v>0.184</v>
      </c>
      <c r="AL43" s="127">
        <f t="shared" si="26"/>
        <v>0.47839999999999999</v>
      </c>
      <c r="AM43" s="127">
        <f t="shared" si="27"/>
        <v>3.1370785714285718</v>
      </c>
      <c r="AN43" s="129">
        <v>0.01</v>
      </c>
      <c r="AO43" s="127">
        <f t="shared" si="30"/>
        <v>5.2000000000000005E-2</v>
      </c>
      <c r="AP43" s="129">
        <v>0</v>
      </c>
      <c r="AQ43" s="127">
        <f t="shared" si="31"/>
        <v>0</v>
      </c>
      <c r="AR43" s="64">
        <v>0</v>
      </c>
      <c r="AS43" s="129">
        <v>0</v>
      </c>
      <c r="AT43" s="127">
        <f t="shared" si="32"/>
        <v>0</v>
      </c>
      <c r="AU43" s="127">
        <f t="shared" si="33"/>
        <v>5.2000000000000005E-2</v>
      </c>
      <c r="AV43" s="127">
        <f t="shared" si="34"/>
        <v>3.1890785714285719</v>
      </c>
      <c r="AW43" s="40">
        <f t="shared" si="35"/>
        <v>0.38671565934065927</v>
      </c>
      <c r="AX43" s="130">
        <v>5.2</v>
      </c>
      <c r="AY43" s="131"/>
      <c r="AZ43" s="117"/>
      <c r="BA43" s="132"/>
      <c r="BB43" s="42">
        <v>500</v>
      </c>
      <c r="BC43" s="127">
        <f t="shared" si="24"/>
        <v>1594.5392857142858</v>
      </c>
      <c r="BD43" s="127">
        <f t="shared" si="25"/>
        <v>2600</v>
      </c>
      <c r="BE43" s="117">
        <f t="shared" si="36"/>
        <v>0</v>
      </c>
      <c r="BF43" s="122">
        <v>29.8</v>
      </c>
      <c r="BG43" s="117"/>
      <c r="BH43" s="117"/>
      <c r="BI43" s="117" t="s">
        <v>70</v>
      </c>
      <c r="BJ43" s="117" t="s">
        <v>71</v>
      </c>
      <c r="BK43" s="117" t="s">
        <v>209</v>
      </c>
    </row>
    <row r="44" spans="1:63" ht="14.25" customHeight="1" x14ac:dyDescent="0.35">
      <c r="A44" s="116">
        <v>64</v>
      </c>
      <c r="B44" s="214"/>
      <c r="C44" s="117"/>
      <c r="D44" s="118"/>
      <c r="E44" s="117"/>
      <c r="F44" s="117" t="s">
        <v>63</v>
      </c>
      <c r="G44" s="119" t="s">
        <v>203</v>
      </c>
      <c r="H44" s="117" t="s">
        <v>77</v>
      </c>
      <c r="I44" s="117" t="s">
        <v>77</v>
      </c>
      <c r="J44" s="117" t="s">
        <v>204</v>
      </c>
      <c r="K44" s="117" t="s">
        <v>204</v>
      </c>
      <c r="L44" s="120" t="s">
        <v>92</v>
      </c>
      <c r="M44" s="117" t="s">
        <v>206</v>
      </c>
      <c r="N44" s="117"/>
      <c r="O44" s="121"/>
      <c r="P44" s="56" t="s">
        <v>218</v>
      </c>
      <c r="Q44" s="49"/>
      <c r="R44" s="117" t="s">
        <v>67</v>
      </c>
      <c r="S44" s="33">
        <v>2.25</v>
      </c>
      <c r="T44" s="117" t="s">
        <v>68</v>
      </c>
      <c r="U44" s="121" t="s">
        <v>208</v>
      </c>
      <c r="V44" s="122">
        <v>41</v>
      </c>
      <c r="W44" s="122">
        <v>35</v>
      </c>
      <c r="X44" s="122">
        <v>41.5</v>
      </c>
      <c r="Y44" s="122">
        <v>16</v>
      </c>
      <c r="Z44" s="122">
        <v>9</v>
      </c>
      <c r="AA44" s="122">
        <v>11.5</v>
      </c>
      <c r="AB44" s="60">
        <v>8</v>
      </c>
      <c r="AC44" s="124">
        <v>1</v>
      </c>
      <c r="AD44" s="125">
        <f t="shared" si="28"/>
        <v>1.6559999999999999E-3</v>
      </c>
      <c r="AE44" s="123">
        <v>63</v>
      </c>
      <c r="AF44" s="126">
        <f t="shared" si="21"/>
        <v>38043.478260869568</v>
      </c>
      <c r="AG44" s="36">
        <v>2250</v>
      </c>
      <c r="AH44" s="127">
        <f t="shared" si="29"/>
        <v>5.9142857142857136E-2</v>
      </c>
      <c r="AI44" s="128" t="s">
        <v>74</v>
      </c>
      <c r="AJ44" s="37">
        <v>3.4000000000000002E-2</v>
      </c>
      <c r="AK44" s="38">
        <f t="shared" si="37"/>
        <v>0.184</v>
      </c>
      <c r="AL44" s="127">
        <f t="shared" si="26"/>
        <v>0.41399999999999998</v>
      </c>
      <c r="AM44" s="127">
        <f t="shared" si="27"/>
        <v>2.7231428571428573</v>
      </c>
      <c r="AN44" s="129">
        <v>0.01</v>
      </c>
      <c r="AO44" s="127">
        <f t="shared" si="30"/>
        <v>4.7E-2</v>
      </c>
      <c r="AP44" s="129">
        <v>0</v>
      </c>
      <c r="AQ44" s="127">
        <f t="shared" si="31"/>
        <v>0</v>
      </c>
      <c r="AR44" s="64">
        <v>0</v>
      </c>
      <c r="AS44" s="129">
        <v>0</v>
      </c>
      <c r="AT44" s="127">
        <f t="shared" si="32"/>
        <v>0</v>
      </c>
      <c r="AU44" s="127">
        <f t="shared" si="33"/>
        <v>4.7E-2</v>
      </c>
      <c r="AV44" s="127">
        <f t="shared" si="34"/>
        <v>2.7701428571428575</v>
      </c>
      <c r="AW44" s="40">
        <f t="shared" si="35"/>
        <v>0.41060790273556225</v>
      </c>
      <c r="AX44" s="130">
        <v>4.7</v>
      </c>
      <c r="AY44" s="131"/>
      <c r="AZ44" s="117"/>
      <c r="BA44" s="132"/>
      <c r="BB44" s="42">
        <v>500</v>
      </c>
      <c r="BC44" s="127">
        <f t="shared" si="24"/>
        <v>1385.0714285714287</v>
      </c>
      <c r="BD44" s="127">
        <f t="shared" si="25"/>
        <v>2350</v>
      </c>
      <c r="BE44" s="117">
        <f t="shared" si="36"/>
        <v>0</v>
      </c>
      <c r="BF44" s="122">
        <v>29.8</v>
      </c>
      <c r="BG44" s="117"/>
      <c r="BH44" s="117"/>
      <c r="BI44" s="117" t="s">
        <v>70</v>
      </c>
      <c r="BJ44" s="117" t="s">
        <v>71</v>
      </c>
      <c r="BK44" s="117" t="s">
        <v>209</v>
      </c>
    </row>
    <row r="45" spans="1:63" ht="14.25" customHeight="1" x14ac:dyDescent="0.35">
      <c r="A45" s="116">
        <v>65</v>
      </c>
      <c r="B45" s="214"/>
      <c r="C45" s="117"/>
      <c r="D45" s="118"/>
      <c r="E45" s="117"/>
      <c r="F45" s="117" t="s">
        <v>63</v>
      </c>
      <c r="G45" s="119" t="s">
        <v>203</v>
      </c>
      <c r="H45" s="117" t="s">
        <v>83</v>
      </c>
      <c r="I45" s="117" t="s">
        <v>83</v>
      </c>
      <c r="J45" s="117" t="s">
        <v>204</v>
      </c>
      <c r="K45" s="117" t="s">
        <v>204</v>
      </c>
      <c r="L45" s="120" t="s">
        <v>219</v>
      </c>
      <c r="M45" s="117" t="s">
        <v>206</v>
      </c>
      <c r="N45" s="117"/>
      <c r="O45" s="121"/>
      <c r="P45" s="56" t="s">
        <v>220</v>
      </c>
      <c r="Q45" s="49"/>
      <c r="R45" s="117" t="s">
        <v>67</v>
      </c>
      <c r="S45" s="33">
        <v>3.8</v>
      </c>
      <c r="T45" s="117" t="s">
        <v>68</v>
      </c>
      <c r="U45" s="121" t="s">
        <v>208</v>
      </c>
      <c r="V45" s="122">
        <v>41</v>
      </c>
      <c r="W45" s="122">
        <v>35</v>
      </c>
      <c r="X45" s="122">
        <v>41.5</v>
      </c>
      <c r="Y45" s="122">
        <v>17</v>
      </c>
      <c r="Z45" s="122">
        <v>17</v>
      </c>
      <c r="AA45" s="122">
        <v>16.5</v>
      </c>
      <c r="AB45" s="60">
        <v>8</v>
      </c>
      <c r="AC45" s="124">
        <v>1</v>
      </c>
      <c r="AD45" s="125">
        <f t="shared" si="28"/>
        <v>4.7685000000000002E-3</v>
      </c>
      <c r="AE45" s="123">
        <v>63</v>
      </c>
      <c r="AF45" s="126">
        <f t="shared" si="21"/>
        <v>13211.701793016671</v>
      </c>
      <c r="AG45" s="36">
        <v>2250</v>
      </c>
      <c r="AH45" s="127">
        <f t="shared" si="29"/>
        <v>0.17030357142857144</v>
      </c>
      <c r="AI45" s="128" t="s">
        <v>74</v>
      </c>
      <c r="AJ45" s="37">
        <v>3.4000000000000002E-2</v>
      </c>
      <c r="AK45" s="38">
        <f t="shared" si="37"/>
        <v>0.184</v>
      </c>
      <c r="AL45" s="127">
        <f t="shared" si="26"/>
        <v>0.69919999999999993</v>
      </c>
      <c r="AM45" s="127">
        <f t="shared" si="27"/>
        <v>4.6695035714285718</v>
      </c>
      <c r="AN45" s="129">
        <v>0.01</v>
      </c>
      <c r="AO45" s="127">
        <f t="shared" si="30"/>
        <v>7.350000000000001E-2</v>
      </c>
      <c r="AP45" s="129">
        <v>0</v>
      </c>
      <c r="AQ45" s="127">
        <f t="shared" si="31"/>
        <v>0</v>
      </c>
      <c r="AR45" s="64">
        <v>0</v>
      </c>
      <c r="AS45" s="129">
        <v>0</v>
      </c>
      <c r="AT45" s="127">
        <f t="shared" si="32"/>
        <v>0</v>
      </c>
      <c r="AU45" s="127">
        <f t="shared" si="33"/>
        <v>7.350000000000001E-2</v>
      </c>
      <c r="AV45" s="127">
        <f t="shared" si="34"/>
        <v>4.7430035714285719</v>
      </c>
      <c r="AW45" s="40">
        <f t="shared" si="35"/>
        <v>0.35469339164237124</v>
      </c>
      <c r="AX45" s="130">
        <v>7.3500000000000005</v>
      </c>
      <c r="AY45" s="131"/>
      <c r="AZ45" s="117"/>
      <c r="BA45" s="132"/>
      <c r="BB45" s="42">
        <v>500</v>
      </c>
      <c r="BC45" s="127">
        <f t="shared" si="24"/>
        <v>2371.5017857142861</v>
      </c>
      <c r="BD45" s="127">
        <f t="shared" si="25"/>
        <v>3675.0000000000005</v>
      </c>
      <c r="BE45" s="117">
        <f t="shared" si="36"/>
        <v>0</v>
      </c>
      <c r="BF45" s="122">
        <v>29.8</v>
      </c>
      <c r="BG45" s="117"/>
      <c r="BH45" s="117"/>
      <c r="BI45" s="117" t="s">
        <v>70</v>
      </c>
      <c r="BJ45" s="117" t="s">
        <v>71</v>
      </c>
      <c r="BK45" s="117" t="s">
        <v>209</v>
      </c>
    </row>
    <row r="46" spans="1:63" ht="14.25" customHeight="1" x14ac:dyDescent="0.35">
      <c r="A46" s="116">
        <v>66</v>
      </c>
      <c r="B46" s="214"/>
      <c r="C46" s="117"/>
      <c r="D46" s="118"/>
      <c r="E46" s="117"/>
      <c r="F46" s="117" t="s">
        <v>63</v>
      </c>
      <c r="G46" s="119" t="s">
        <v>203</v>
      </c>
      <c r="H46" s="117" t="s">
        <v>84</v>
      </c>
      <c r="I46" s="117" t="s">
        <v>84</v>
      </c>
      <c r="J46" s="117" t="s">
        <v>204</v>
      </c>
      <c r="K46" s="117" t="s">
        <v>204</v>
      </c>
      <c r="L46" s="120" t="s">
        <v>85</v>
      </c>
      <c r="M46" s="117" t="s">
        <v>206</v>
      </c>
      <c r="N46" s="117"/>
      <c r="O46" s="121"/>
      <c r="P46" s="56" t="s">
        <v>221</v>
      </c>
      <c r="Q46" s="49"/>
      <c r="R46" s="117" t="s">
        <v>67</v>
      </c>
      <c r="S46" s="33">
        <v>6.4</v>
      </c>
      <c r="T46" s="117" t="s">
        <v>68</v>
      </c>
      <c r="U46" s="121" t="s">
        <v>208</v>
      </c>
      <c r="V46" s="122">
        <v>41</v>
      </c>
      <c r="W46" s="122">
        <v>35</v>
      </c>
      <c r="X46" s="122">
        <v>41.5</v>
      </c>
      <c r="Y46" s="122">
        <v>21.5</v>
      </c>
      <c r="Z46" s="122">
        <v>21.5</v>
      </c>
      <c r="AA46" s="122">
        <v>27</v>
      </c>
      <c r="AB46" s="60">
        <v>8</v>
      </c>
      <c r="AC46" s="124">
        <v>1</v>
      </c>
      <c r="AD46" s="125">
        <f t="shared" si="28"/>
        <v>1.2480750000000001E-2</v>
      </c>
      <c r="AE46" s="123">
        <v>63</v>
      </c>
      <c r="AF46" s="126">
        <f t="shared" si="21"/>
        <v>5047.7735712998019</v>
      </c>
      <c r="AG46" s="36">
        <v>2250</v>
      </c>
      <c r="AH46" s="127">
        <f t="shared" si="29"/>
        <v>0.44574107142857139</v>
      </c>
      <c r="AI46" s="128" t="s">
        <v>74</v>
      </c>
      <c r="AJ46" s="37">
        <v>3.4000000000000002E-2</v>
      </c>
      <c r="AK46" s="38">
        <f t="shared" si="37"/>
        <v>0.184</v>
      </c>
      <c r="AL46" s="127">
        <f t="shared" si="26"/>
        <v>1.1776</v>
      </c>
      <c r="AM46" s="127">
        <f t="shared" si="27"/>
        <v>8.0233410714285718</v>
      </c>
      <c r="AN46" s="129">
        <v>0.01</v>
      </c>
      <c r="AO46" s="127">
        <f t="shared" si="30"/>
        <v>0.128</v>
      </c>
      <c r="AP46" s="129">
        <v>0</v>
      </c>
      <c r="AQ46" s="127">
        <f t="shared" si="31"/>
        <v>0</v>
      </c>
      <c r="AR46" s="64">
        <v>0</v>
      </c>
      <c r="AS46" s="129">
        <v>0</v>
      </c>
      <c r="AT46" s="127">
        <f t="shared" si="32"/>
        <v>0</v>
      </c>
      <c r="AU46" s="127">
        <f t="shared" si="33"/>
        <v>0.128</v>
      </c>
      <c r="AV46" s="127">
        <f t="shared" si="34"/>
        <v>8.1513410714285719</v>
      </c>
      <c r="AW46" s="40">
        <f t="shared" si="35"/>
        <v>0.36317647879464288</v>
      </c>
      <c r="AX46" s="130">
        <v>12.8</v>
      </c>
      <c r="AY46" s="131"/>
      <c r="AZ46" s="117"/>
      <c r="BA46" s="132"/>
      <c r="BB46" s="42">
        <v>500</v>
      </c>
      <c r="BC46" s="127">
        <f t="shared" si="24"/>
        <v>4075.670535714286</v>
      </c>
      <c r="BD46" s="127">
        <f t="shared" si="25"/>
        <v>6400</v>
      </c>
      <c r="BE46" s="117">
        <f t="shared" si="36"/>
        <v>0</v>
      </c>
      <c r="BF46" s="122">
        <v>29.8</v>
      </c>
      <c r="BG46" s="117"/>
      <c r="BH46" s="117"/>
      <c r="BI46" s="117" t="s">
        <v>70</v>
      </c>
      <c r="BJ46" s="117" t="s">
        <v>71</v>
      </c>
      <c r="BK46" s="117" t="s">
        <v>209</v>
      </c>
    </row>
    <row r="47" spans="1:63" ht="14.25" customHeight="1" x14ac:dyDescent="0.35">
      <c r="A47" s="116">
        <v>67</v>
      </c>
      <c r="B47" s="214"/>
      <c r="C47" s="117"/>
      <c r="D47" s="118"/>
      <c r="E47" s="117"/>
      <c r="F47" s="117" t="s">
        <v>63</v>
      </c>
      <c r="G47" s="119" t="s">
        <v>203</v>
      </c>
      <c r="H47" s="117" t="s">
        <v>222</v>
      </c>
      <c r="I47" s="117" t="s">
        <v>222</v>
      </c>
      <c r="J47" s="117" t="s">
        <v>204</v>
      </c>
      <c r="K47" s="117" t="s">
        <v>204</v>
      </c>
      <c r="L47" s="120" t="s">
        <v>223</v>
      </c>
      <c r="M47" s="117" t="s">
        <v>206</v>
      </c>
      <c r="N47" s="117"/>
      <c r="O47" s="121"/>
      <c r="P47" s="56" t="s">
        <v>224</v>
      </c>
      <c r="Q47" s="49"/>
      <c r="R47" s="117" t="s">
        <v>67</v>
      </c>
      <c r="S47" s="33">
        <v>3.85</v>
      </c>
      <c r="T47" s="117" t="s">
        <v>68</v>
      </c>
      <c r="U47" s="121" t="s">
        <v>208</v>
      </c>
      <c r="V47" s="122">
        <v>41</v>
      </c>
      <c r="W47" s="122">
        <v>35</v>
      </c>
      <c r="X47" s="122">
        <v>41.5</v>
      </c>
      <c r="Y47" s="122">
        <v>12</v>
      </c>
      <c r="Z47" s="122">
        <v>12</v>
      </c>
      <c r="AA47" s="122">
        <v>38.5</v>
      </c>
      <c r="AB47" s="60">
        <v>8</v>
      </c>
      <c r="AC47" s="124">
        <v>1</v>
      </c>
      <c r="AD47" s="125">
        <f t="shared" si="28"/>
        <v>5.5440000000000003E-3</v>
      </c>
      <c r="AE47" s="123">
        <v>63</v>
      </c>
      <c r="AF47" s="126">
        <f t="shared" si="21"/>
        <v>11363.636363636362</v>
      </c>
      <c r="AG47" s="36">
        <v>2250</v>
      </c>
      <c r="AH47" s="127">
        <f t="shared" si="29"/>
        <v>0.19800000000000004</v>
      </c>
      <c r="AI47" s="128" t="s">
        <v>74</v>
      </c>
      <c r="AJ47" s="37">
        <v>3.4000000000000002E-2</v>
      </c>
      <c r="AK47" s="38">
        <f t="shared" si="37"/>
        <v>0.184</v>
      </c>
      <c r="AL47" s="127">
        <f t="shared" si="26"/>
        <v>0.70840000000000003</v>
      </c>
      <c r="AM47" s="127">
        <f t="shared" si="27"/>
        <v>4.7564000000000002</v>
      </c>
      <c r="AN47" s="129">
        <v>0.01</v>
      </c>
      <c r="AO47" s="127">
        <f t="shared" si="30"/>
        <v>7.2499999999999995E-2</v>
      </c>
      <c r="AP47" s="129">
        <v>0</v>
      </c>
      <c r="AQ47" s="127">
        <f t="shared" si="31"/>
        <v>0</v>
      </c>
      <c r="AR47" s="64">
        <v>0</v>
      </c>
      <c r="AS47" s="129">
        <v>0</v>
      </c>
      <c r="AT47" s="127">
        <f t="shared" si="32"/>
        <v>0</v>
      </c>
      <c r="AU47" s="127">
        <f t="shared" si="33"/>
        <v>7.2499999999999995E-2</v>
      </c>
      <c r="AV47" s="127">
        <f t="shared" si="34"/>
        <v>4.8289</v>
      </c>
      <c r="AW47" s="40">
        <f t="shared" si="35"/>
        <v>0.33394482758620692</v>
      </c>
      <c r="AX47" s="130">
        <v>7.25</v>
      </c>
      <c r="AY47" s="131"/>
      <c r="AZ47" s="117"/>
      <c r="BA47" s="132"/>
      <c r="BB47" s="42">
        <v>500</v>
      </c>
      <c r="BC47" s="127">
        <f t="shared" si="24"/>
        <v>2414.4499999999998</v>
      </c>
      <c r="BD47" s="127">
        <f t="shared" si="25"/>
        <v>3625</v>
      </c>
      <c r="BE47" s="117">
        <f t="shared" si="36"/>
        <v>0</v>
      </c>
      <c r="BF47" s="122">
        <v>29.8</v>
      </c>
      <c r="BG47" s="117"/>
      <c r="BH47" s="117"/>
      <c r="BI47" s="117" t="s">
        <v>70</v>
      </c>
      <c r="BJ47" s="117" t="s">
        <v>71</v>
      </c>
      <c r="BK47" s="117" t="s">
        <v>209</v>
      </c>
    </row>
    <row r="48" spans="1:63" ht="14.25" customHeight="1" x14ac:dyDescent="0.35">
      <c r="A48" s="116">
        <v>68</v>
      </c>
      <c r="B48" s="214"/>
      <c r="C48" s="117"/>
      <c r="D48" s="118"/>
      <c r="E48" s="117"/>
      <c r="F48" s="117" t="s">
        <v>63</v>
      </c>
      <c r="G48" s="119" t="s">
        <v>203</v>
      </c>
      <c r="H48" s="117" t="s">
        <v>81</v>
      </c>
      <c r="I48" s="117" t="s">
        <v>81</v>
      </c>
      <c r="J48" s="117" t="s">
        <v>204</v>
      </c>
      <c r="K48" s="117" t="s">
        <v>204</v>
      </c>
      <c r="L48" s="120" t="s">
        <v>93</v>
      </c>
      <c r="M48" s="117" t="s">
        <v>206</v>
      </c>
      <c r="N48" s="117"/>
      <c r="O48" s="121"/>
      <c r="P48" s="56" t="s">
        <v>225</v>
      </c>
      <c r="Q48" s="49"/>
      <c r="R48" s="117" t="s">
        <v>67</v>
      </c>
      <c r="S48" s="33">
        <v>4.2</v>
      </c>
      <c r="T48" s="117" t="s">
        <v>68</v>
      </c>
      <c r="U48" s="121" t="s">
        <v>208</v>
      </c>
      <c r="V48" s="122">
        <v>41</v>
      </c>
      <c r="W48" s="122">
        <v>35</v>
      </c>
      <c r="X48" s="122">
        <v>41.5</v>
      </c>
      <c r="Y48" s="122">
        <v>16.5</v>
      </c>
      <c r="Z48" s="122">
        <v>16.5</v>
      </c>
      <c r="AA48" s="122">
        <v>15</v>
      </c>
      <c r="AB48" s="60">
        <v>8</v>
      </c>
      <c r="AC48" s="124">
        <v>1</v>
      </c>
      <c r="AD48" s="125">
        <f t="shared" si="28"/>
        <v>4.0837499999999997E-3</v>
      </c>
      <c r="AE48" s="123">
        <v>63</v>
      </c>
      <c r="AF48" s="126">
        <f t="shared" si="21"/>
        <v>15426.997245179064</v>
      </c>
      <c r="AG48" s="36">
        <v>2250</v>
      </c>
      <c r="AH48" s="127">
        <f t="shared" si="29"/>
        <v>0.14584821428571429</v>
      </c>
      <c r="AI48" s="128" t="s">
        <v>74</v>
      </c>
      <c r="AJ48" s="37">
        <v>3.4000000000000002E-2</v>
      </c>
      <c r="AK48" s="38">
        <f t="shared" si="37"/>
        <v>0.184</v>
      </c>
      <c r="AL48" s="127">
        <f t="shared" si="26"/>
        <v>0.77280000000000004</v>
      </c>
      <c r="AM48" s="127">
        <f t="shared" si="27"/>
        <v>5.1186482142857148</v>
      </c>
      <c r="AN48" s="129">
        <v>0.01</v>
      </c>
      <c r="AO48" s="127">
        <f t="shared" si="30"/>
        <v>7.7499999999999999E-2</v>
      </c>
      <c r="AP48" s="129">
        <v>0</v>
      </c>
      <c r="AQ48" s="127">
        <f t="shared" si="31"/>
        <v>0</v>
      </c>
      <c r="AR48" s="64">
        <v>0</v>
      </c>
      <c r="AS48" s="129">
        <v>0</v>
      </c>
      <c r="AT48" s="127">
        <f t="shared" si="32"/>
        <v>0</v>
      </c>
      <c r="AU48" s="127">
        <f t="shared" si="33"/>
        <v>7.7499999999999999E-2</v>
      </c>
      <c r="AV48" s="127">
        <f t="shared" si="34"/>
        <v>5.1961482142857145</v>
      </c>
      <c r="AW48" s="40">
        <f t="shared" si="35"/>
        <v>0.32952926267281102</v>
      </c>
      <c r="AX48" s="130">
        <v>7.75</v>
      </c>
      <c r="AY48" s="131"/>
      <c r="AZ48" s="117"/>
      <c r="BA48" s="132"/>
      <c r="BB48" s="42">
        <v>500</v>
      </c>
      <c r="BC48" s="127">
        <f t="shared" si="24"/>
        <v>2598.0741071428574</v>
      </c>
      <c r="BD48" s="127">
        <f t="shared" si="25"/>
        <v>3875</v>
      </c>
      <c r="BE48" s="117">
        <f t="shared" si="36"/>
        <v>0</v>
      </c>
      <c r="BF48" s="122">
        <v>29.8</v>
      </c>
      <c r="BG48" s="117"/>
      <c r="BH48" s="117"/>
      <c r="BI48" s="117" t="s">
        <v>70</v>
      </c>
      <c r="BJ48" s="117" t="s">
        <v>71</v>
      </c>
      <c r="BK48" s="117" t="s">
        <v>209</v>
      </c>
    </row>
    <row r="49" spans="1:63" ht="14.25" customHeight="1" x14ac:dyDescent="0.35">
      <c r="A49" s="116">
        <v>69</v>
      </c>
      <c r="B49" s="214"/>
      <c r="C49" s="117"/>
      <c r="D49" s="118"/>
      <c r="E49" s="117"/>
      <c r="F49" s="117" t="s">
        <v>63</v>
      </c>
      <c r="G49" s="119" t="s">
        <v>203</v>
      </c>
      <c r="H49" s="117" t="s">
        <v>226</v>
      </c>
      <c r="I49" s="117" t="s">
        <v>226</v>
      </c>
      <c r="J49" s="117" t="s">
        <v>204</v>
      </c>
      <c r="K49" s="117" t="s">
        <v>204</v>
      </c>
      <c r="L49" s="120" t="s">
        <v>227</v>
      </c>
      <c r="M49" s="117" t="s">
        <v>206</v>
      </c>
      <c r="N49" s="117"/>
      <c r="O49" s="121"/>
      <c r="P49" s="56" t="s">
        <v>228</v>
      </c>
      <c r="Q49" s="49"/>
      <c r="R49" s="117" t="s">
        <v>67</v>
      </c>
      <c r="S49" s="33">
        <v>1.78</v>
      </c>
      <c r="T49" s="117" t="s">
        <v>68</v>
      </c>
      <c r="U49" s="121" t="s">
        <v>208</v>
      </c>
      <c r="V49" s="122">
        <v>41</v>
      </c>
      <c r="W49" s="122">
        <v>35</v>
      </c>
      <c r="X49" s="122">
        <v>41.5</v>
      </c>
      <c r="Y49" s="122">
        <v>18.5</v>
      </c>
      <c r="Z49" s="122">
        <v>8</v>
      </c>
      <c r="AA49" s="122">
        <v>10</v>
      </c>
      <c r="AB49" s="60">
        <v>8</v>
      </c>
      <c r="AC49" s="124">
        <v>1</v>
      </c>
      <c r="AD49" s="125">
        <f t="shared" si="28"/>
        <v>1.48E-3</v>
      </c>
      <c r="AE49" s="123">
        <v>63</v>
      </c>
      <c r="AF49" s="126">
        <f t="shared" si="21"/>
        <v>42567.567567567567</v>
      </c>
      <c r="AG49" s="36">
        <v>2250</v>
      </c>
      <c r="AH49" s="127">
        <f t="shared" si="29"/>
        <v>5.2857142857142859E-2</v>
      </c>
      <c r="AI49" s="128" t="s">
        <v>74</v>
      </c>
      <c r="AJ49" s="37">
        <v>3.4000000000000002E-2</v>
      </c>
      <c r="AK49" s="38">
        <f t="shared" si="37"/>
        <v>0.184</v>
      </c>
      <c r="AL49" s="127">
        <f t="shared" si="26"/>
        <v>0.32751999999999998</v>
      </c>
      <c r="AM49" s="127">
        <f t="shared" si="27"/>
        <v>2.160377142857143</v>
      </c>
      <c r="AN49" s="129">
        <v>0.01</v>
      </c>
      <c r="AO49" s="127">
        <f t="shared" si="30"/>
        <v>3.1000000000000003E-2</v>
      </c>
      <c r="AP49" s="129">
        <v>0</v>
      </c>
      <c r="AQ49" s="127">
        <f t="shared" si="31"/>
        <v>0</v>
      </c>
      <c r="AR49" s="64">
        <v>0</v>
      </c>
      <c r="AS49" s="129">
        <v>0</v>
      </c>
      <c r="AT49" s="127">
        <f t="shared" si="32"/>
        <v>0</v>
      </c>
      <c r="AU49" s="127">
        <f t="shared" si="33"/>
        <v>3.1000000000000003E-2</v>
      </c>
      <c r="AV49" s="127">
        <f t="shared" si="34"/>
        <v>2.1913771428571431</v>
      </c>
      <c r="AW49" s="40">
        <f t="shared" si="35"/>
        <v>0.29310414746543773</v>
      </c>
      <c r="AX49" s="130">
        <v>3.1</v>
      </c>
      <c r="AY49" s="131"/>
      <c r="AZ49" s="117"/>
      <c r="BA49" s="132"/>
      <c r="BB49" s="42">
        <v>500</v>
      </c>
      <c r="BC49" s="127">
        <f t="shared" si="24"/>
        <v>1095.6885714285715</v>
      </c>
      <c r="BD49" s="127">
        <f t="shared" si="25"/>
        <v>1550</v>
      </c>
      <c r="BE49" s="117">
        <f t="shared" si="36"/>
        <v>0</v>
      </c>
      <c r="BF49" s="122">
        <v>29.8</v>
      </c>
      <c r="BG49" s="117"/>
      <c r="BH49" s="117"/>
      <c r="BI49" s="117" t="s">
        <v>70</v>
      </c>
      <c r="BJ49" s="117" t="s">
        <v>71</v>
      </c>
      <c r="BK49" s="117" t="s">
        <v>209</v>
      </c>
    </row>
    <row r="50" spans="1:63" ht="14.25" customHeight="1" x14ac:dyDescent="0.35">
      <c r="A50" s="133">
        <v>70</v>
      </c>
      <c r="B50" s="215"/>
      <c r="C50" s="134"/>
      <c r="D50" s="134" t="s">
        <v>180</v>
      </c>
      <c r="E50" s="134" t="s">
        <v>181</v>
      </c>
      <c r="F50" s="134" t="s">
        <v>94</v>
      </c>
      <c r="G50" s="135" t="s">
        <v>229</v>
      </c>
      <c r="H50" s="134" t="s">
        <v>230</v>
      </c>
      <c r="I50" s="134" t="s">
        <v>281</v>
      </c>
      <c r="J50" s="134" t="s">
        <v>231</v>
      </c>
      <c r="K50" s="134" t="s">
        <v>231</v>
      </c>
      <c r="L50" s="136" t="s">
        <v>232</v>
      </c>
      <c r="M50" s="134" t="s">
        <v>233</v>
      </c>
      <c r="N50" s="134"/>
      <c r="O50" s="137"/>
      <c r="P50" s="74" t="s">
        <v>234</v>
      </c>
      <c r="Q50" s="138"/>
      <c r="R50" s="134" t="s">
        <v>67</v>
      </c>
      <c r="S50" s="139">
        <v>2.3199999999999998</v>
      </c>
      <c r="T50" s="134" t="s">
        <v>68</v>
      </c>
      <c r="U50" s="134" t="s">
        <v>101</v>
      </c>
      <c r="V50" s="140">
        <v>22.8</v>
      </c>
      <c r="W50" s="140">
        <v>25.6</v>
      </c>
      <c r="X50" s="140">
        <v>28.8</v>
      </c>
      <c r="Y50" s="140">
        <v>9</v>
      </c>
      <c r="Z50" s="140">
        <v>9</v>
      </c>
      <c r="AA50" s="140">
        <v>16</v>
      </c>
      <c r="AB50" s="60">
        <v>8</v>
      </c>
      <c r="AC50" s="142">
        <v>2</v>
      </c>
      <c r="AD50" s="143">
        <f t="shared" ref="AD50:AD66" si="38">IF(Y50="","",Y50*Z50*AA50/1000000)</f>
        <v>1.2960000000000001E-3</v>
      </c>
      <c r="AE50" s="141">
        <v>63</v>
      </c>
      <c r="AF50" s="144">
        <f t="shared" si="21"/>
        <v>97222.222222222219</v>
      </c>
      <c r="AG50" s="36">
        <v>2250</v>
      </c>
      <c r="AH50" s="145">
        <f t="shared" si="29"/>
        <v>2.3142857142857142E-2</v>
      </c>
      <c r="AI50" s="146" t="s">
        <v>69</v>
      </c>
      <c r="AJ50" s="37">
        <v>1.7999999999999988E-2</v>
      </c>
      <c r="AK50" s="38">
        <f t="shared" si="37"/>
        <v>0.16799999999999998</v>
      </c>
      <c r="AL50" s="134">
        <f t="shared" ref="AL50:AL55" si="39">IF(ISERROR(S50*AK50),"",S50*AK50)</f>
        <v>0.38975999999999994</v>
      </c>
      <c r="AM50" s="134">
        <f t="shared" ref="AM50:AM55" si="40">IF(ISERROR(S50+AH50+AL50),"",S50+AH50+AL50)</f>
        <v>2.7329028571428569</v>
      </c>
      <c r="AN50" s="147">
        <v>0.01</v>
      </c>
      <c r="AO50" s="134">
        <f t="shared" si="30"/>
        <v>5.2499999999999998E-2</v>
      </c>
      <c r="AP50" s="147">
        <v>0.06</v>
      </c>
      <c r="AQ50" s="145">
        <f t="shared" si="31"/>
        <v>0.315</v>
      </c>
      <c r="AR50" s="64">
        <v>0</v>
      </c>
      <c r="AS50" s="147">
        <v>0</v>
      </c>
      <c r="AT50" s="134">
        <f t="shared" si="32"/>
        <v>0</v>
      </c>
      <c r="AU50" s="145">
        <f t="shared" si="33"/>
        <v>0.36749999999999999</v>
      </c>
      <c r="AV50" s="145">
        <f t="shared" si="34"/>
        <v>3.100402857142857</v>
      </c>
      <c r="AW50" s="40">
        <f t="shared" si="35"/>
        <v>0.40944707482993198</v>
      </c>
      <c r="AX50" s="114">
        <v>5.25</v>
      </c>
      <c r="AY50" s="148"/>
      <c r="AZ50" s="134" t="str">
        <f t="shared" ref="AZ50:AZ56" si="41">IF(ISERROR((AY50-AX50)/AY50),"",(AY50-AX50)/AY50)</f>
        <v/>
      </c>
      <c r="BA50" s="149"/>
      <c r="BB50" s="42">
        <v>1200</v>
      </c>
      <c r="BC50" s="145">
        <f t="shared" si="24"/>
        <v>3720.4834285714282</v>
      </c>
      <c r="BD50" s="145">
        <f t="shared" si="25"/>
        <v>6300</v>
      </c>
      <c r="BE50" s="134">
        <f t="shared" si="36"/>
        <v>0</v>
      </c>
      <c r="BF50" s="140">
        <v>10.1</v>
      </c>
      <c r="BG50" s="134"/>
      <c r="BH50" s="134"/>
      <c r="BI50" s="134" t="s">
        <v>70</v>
      </c>
      <c r="BJ50" s="134" t="s">
        <v>71</v>
      </c>
      <c r="BK50" s="134" t="s">
        <v>102</v>
      </c>
    </row>
    <row r="51" spans="1:63" ht="14.25" customHeight="1" x14ac:dyDescent="0.35">
      <c r="A51" s="133">
        <v>71</v>
      </c>
      <c r="B51" s="215"/>
      <c r="C51" s="134"/>
      <c r="D51" s="134" t="s">
        <v>180</v>
      </c>
      <c r="E51" s="134" t="s">
        <v>188</v>
      </c>
      <c r="F51" s="134" t="s">
        <v>94</v>
      </c>
      <c r="G51" s="135" t="s">
        <v>229</v>
      </c>
      <c r="H51" s="134" t="s">
        <v>103</v>
      </c>
      <c r="I51" s="134" t="s">
        <v>104</v>
      </c>
      <c r="J51" s="134" t="s">
        <v>231</v>
      </c>
      <c r="K51" s="134" t="s">
        <v>231</v>
      </c>
      <c r="L51" s="136" t="s">
        <v>235</v>
      </c>
      <c r="M51" s="134" t="s">
        <v>233</v>
      </c>
      <c r="N51" s="134"/>
      <c r="O51" s="137"/>
      <c r="P51" s="74" t="s">
        <v>236</v>
      </c>
      <c r="Q51" s="138"/>
      <c r="R51" s="134" t="s">
        <v>67</v>
      </c>
      <c r="S51" s="139">
        <v>2.4</v>
      </c>
      <c r="T51" s="134" t="s">
        <v>68</v>
      </c>
      <c r="U51" s="134" t="s">
        <v>101</v>
      </c>
      <c r="V51" s="140">
        <v>22.8</v>
      </c>
      <c r="W51" s="140">
        <v>25.6</v>
      </c>
      <c r="X51" s="140">
        <v>28.8</v>
      </c>
      <c r="Y51" s="140">
        <v>8</v>
      </c>
      <c r="Z51" s="140">
        <v>8</v>
      </c>
      <c r="AA51" s="140">
        <v>12</v>
      </c>
      <c r="AB51" s="60">
        <v>8</v>
      </c>
      <c r="AC51" s="142">
        <v>1</v>
      </c>
      <c r="AD51" s="143">
        <f t="shared" si="38"/>
        <v>7.6800000000000002E-4</v>
      </c>
      <c r="AE51" s="141">
        <v>63</v>
      </c>
      <c r="AF51" s="144">
        <f t="shared" si="21"/>
        <v>82031.25</v>
      </c>
      <c r="AG51" s="36">
        <v>2250</v>
      </c>
      <c r="AH51" s="145">
        <f t="shared" si="29"/>
        <v>2.7428571428571427E-2</v>
      </c>
      <c r="AI51" s="146" t="s">
        <v>107</v>
      </c>
      <c r="AJ51" s="37">
        <v>0.3</v>
      </c>
      <c r="AK51" s="38">
        <f t="shared" si="37"/>
        <v>0.44999999999999996</v>
      </c>
      <c r="AL51" s="134">
        <f t="shared" si="39"/>
        <v>1.0799999999999998</v>
      </c>
      <c r="AM51" s="134">
        <f t="shared" si="40"/>
        <v>3.5074285714285711</v>
      </c>
      <c r="AN51" s="147">
        <v>0.01</v>
      </c>
      <c r="AO51" s="134">
        <f t="shared" si="30"/>
        <v>5.3499999999999999E-2</v>
      </c>
      <c r="AP51" s="147">
        <v>0.06</v>
      </c>
      <c r="AQ51" s="145">
        <f t="shared" si="31"/>
        <v>0.32099999999999995</v>
      </c>
      <c r="AR51" s="64">
        <v>0</v>
      </c>
      <c r="AS51" s="147">
        <v>0</v>
      </c>
      <c r="AT51" s="134">
        <f t="shared" si="32"/>
        <v>0</v>
      </c>
      <c r="AU51" s="145">
        <f t="shared" si="33"/>
        <v>0.37449999999999994</v>
      </c>
      <c r="AV51" s="145">
        <f t="shared" si="34"/>
        <v>3.881928571428571</v>
      </c>
      <c r="AW51" s="40">
        <f t="shared" si="35"/>
        <v>0.27440587449933246</v>
      </c>
      <c r="AX51" s="114">
        <v>5.35</v>
      </c>
      <c r="AY51" s="148"/>
      <c r="AZ51" s="134" t="str">
        <f t="shared" si="41"/>
        <v/>
      </c>
      <c r="BA51" s="149"/>
      <c r="BB51" s="42">
        <v>600</v>
      </c>
      <c r="BC51" s="145">
        <f t="shared" si="24"/>
        <v>2329.1571428571424</v>
      </c>
      <c r="BD51" s="145">
        <f t="shared" si="25"/>
        <v>3210</v>
      </c>
      <c r="BE51" s="134">
        <f t="shared" si="36"/>
        <v>0</v>
      </c>
      <c r="BF51" s="140">
        <v>10.1</v>
      </c>
      <c r="BG51" s="134"/>
      <c r="BH51" s="134"/>
      <c r="BI51" s="134" t="s">
        <v>70</v>
      </c>
      <c r="BJ51" s="134" t="s">
        <v>71</v>
      </c>
      <c r="BK51" s="134" t="s">
        <v>102</v>
      </c>
    </row>
    <row r="52" spans="1:63" ht="14.25" customHeight="1" x14ac:dyDescent="0.35">
      <c r="A52" s="133">
        <v>72</v>
      </c>
      <c r="B52" s="215"/>
      <c r="C52" s="134"/>
      <c r="D52" s="134" t="s">
        <v>180</v>
      </c>
      <c r="E52" s="134" t="s">
        <v>188</v>
      </c>
      <c r="F52" s="134" t="s">
        <v>94</v>
      </c>
      <c r="G52" s="135" t="s">
        <v>229</v>
      </c>
      <c r="H52" s="134" t="s">
        <v>108</v>
      </c>
      <c r="I52" s="134" t="s">
        <v>109</v>
      </c>
      <c r="J52" s="134" t="s">
        <v>231</v>
      </c>
      <c r="K52" s="134" t="s">
        <v>231</v>
      </c>
      <c r="L52" s="136" t="s">
        <v>235</v>
      </c>
      <c r="M52" s="134" t="s">
        <v>233</v>
      </c>
      <c r="N52" s="134"/>
      <c r="O52" s="137"/>
      <c r="P52" s="74" t="s">
        <v>237</v>
      </c>
      <c r="Q52" s="138"/>
      <c r="R52" s="134" t="s">
        <v>67</v>
      </c>
      <c r="S52" s="139">
        <v>1.89</v>
      </c>
      <c r="T52" s="134" t="s">
        <v>68</v>
      </c>
      <c r="U52" s="134" t="s">
        <v>101</v>
      </c>
      <c r="V52" s="140">
        <v>22.8</v>
      </c>
      <c r="W52" s="140">
        <v>25.6</v>
      </c>
      <c r="X52" s="140">
        <v>28.8</v>
      </c>
      <c r="Y52" s="140">
        <v>8</v>
      </c>
      <c r="Z52" s="140">
        <v>8</v>
      </c>
      <c r="AA52" s="140">
        <v>12</v>
      </c>
      <c r="AB52" s="60">
        <v>8</v>
      </c>
      <c r="AC52" s="142">
        <v>1</v>
      </c>
      <c r="AD52" s="143">
        <f t="shared" si="38"/>
        <v>7.6800000000000002E-4</v>
      </c>
      <c r="AE52" s="141">
        <v>63</v>
      </c>
      <c r="AF52" s="144">
        <f t="shared" si="21"/>
        <v>82031.25</v>
      </c>
      <c r="AG52" s="36">
        <v>2250</v>
      </c>
      <c r="AH52" s="145">
        <f t="shared" si="29"/>
        <v>2.7428571428571427E-2</v>
      </c>
      <c r="AI52" s="146" t="s">
        <v>107</v>
      </c>
      <c r="AJ52" s="37">
        <v>0.3</v>
      </c>
      <c r="AK52" s="38">
        <f t="shared" si="37"/>
        <v>0.44999999999999996</v>
      </c>
      <c r="AL52" s="134">
        <f t="shared" si="39"/>
        <v>0.85049999999999992</v>
      </c>
      <c r="AM52" s="134">
        <f t="shared" si="40"/>
        <v>2.7679285714285711</v>
      </c>
      <c r="AN52" s="147">
        <v>0.01</v>
      </c>
      <c r="AO52" s="134">
        <f t="shared" si="30"/>
        <v>4.4999999999999998E-2</v>
      </c>
      <c r="AP52" s="147">
        <v>0.06</v>
      </c>
      <c r="AQ52" s="145">
        <f t="shared" si="31"/>
        <v>0.27</v>
      </c>
      <c r="AR52" s="64">
        <v>0</v>
      </c>
      <c r="AS52" s="147">
        <v>0</v>
      </c>
      <c r="AT52" s="134">
        <f t="shared" si="32"/>
        <v>0</v>
      </c>
      <c r="AU52" s="145">
        <f t="shared" si="33"/>
        <v>0.315</v>
      </c>
      <c r="AV52" s="145">
        <f t="shared" si="34"/>
        <v>3.082928571428571</v>
      </c>
      <c r="AW52" s="40">
        <f t="shared" si="35"/>
        <v>0.31490476190476202</v>
      </c>
      <c r="AX52" s="114">
        <v>4.5</v>
      </c>
      <c r="AY52" s="148"/>
      <c r="AZ52" s="134" t="str">
        <f t="shared" si="41"/>
        <v/>
      </c>
      <c r="BA52" s="149"/>
      <c r="BB52" s="42">
        <v>600</v>
      </c>
      <c r="BC52" s="145">
        <f t="shared" si="24"/>
        <v>1849.7571428571425</v>
      </c>
      <c r="BD52" s="145">
        <f t="shared" si="25"/>
        <v>2700</v>
      </c>
      <c r="BE52" s="134">
        <f t="shared" si="36"/>
        <v>0</v>
      </c>
      <c r="BF52" s="140">
        <v>10.1</v>
      </c>
      <c r="BG52" s="134"/>
      <c r="BH52" s="134"/>
      <c r="BI52" s="134" t="s">
        <v>70</v>
      </c>
      <c r="BJ52" s="134" t="s">
        <v>71</v>
      </c>
      <c r="BK52" s="134" t="s">
        <v>102</v>
      </c>
    </row>
    <row r="53" spans="1:63" ht="14.25" customHeight="1" x14ac:dyDescent="0.35">
      <c r="A53" s="133">
        <v>73</v>
      </c>
      <c r="B53" s="215"/>
      <c r="C53" s="134"/>
      <c r="D53" s="134" t="s">
        <v>180</v>
      </c>
      <c r="E53" s="134" t="s">
        <v>188</v>
      </c>
      <c r="F53" s="134" t="s">
        <v>94</v>
      </c>
      <c r="G53" s="135" t="s">
        <v>229</v>
      </c>
      <c r="H53" s="134" t="s">
        <v>112</v>
      </c>
      <c r="I53" s="134" t="s">
        <v>113</v>
      </c>
      <c r="J53" s="134" t="s">
        <v>231</v>
      </c>
      <c r="K53" s="134" t="s">
        <v>231</v>
      </c>
      <c r="L53" s="136" t="s">
        <v>238</v>
      </c>
      <c r="M53" s="134" t="s">
        <v>233</v>
      </c>
      <c r="N53" s="134"/>
      <c r="O53" s="137"/>
      <c r="P53" s="74" t="s">
        <v>239</v>
      </c>
      <c r="Q53" s="138"/>
      <c r="R53" s="134" t="s">
        <v>67</v>
      </c>
      <c r="S53" s="139">
        <v>1.55</v>
      </c>
      <c r="T53" s="134" t="s">
        <v>68</v>
      </c>
      <c r="U53" s="134" t="s">
        <v>101</v>
      </c>
      <c r="V53" s="140">
        <v>22.8</v>
      </c>
      <c r="W53" s="140">
        <v>25.6</v>
      </c>
      <c r="X53" s="140">
        <v>28.8</v>
      </c>
      <c r="Y53" s="140">
        <v>15</v>
      </c>
      <c r="Z53" s="140">
        <v>11</v>
      </c>
      <c r="AA53" s="140">
        <v>4</v>
      </c>
      <c r="AB53" s="60">
        <v>8</v>
      </c>
      <c r="AC53" s="142">
        <v>1</v>
      </c>
      <c r="AD53" s="143">
        <f t="shared" si="38"/>
        <v>6.6E-4</v>
      </c>
      <c r="AE53" s="141">
        <v>63</v>
      </c>
      <c r="AF53" s="144">
        <f t="shared" si="21"/>
        <v>95454.545454545456</v>
      </c>
      <c r="AG53" s="36">
        <v>2250</v>
      </c>
      <c r="AH53" s="145">
        <f t="shared" si="29"/>
        <v>2.357142857142857E-2</v>
      </c>
      <c r="AI53" s="146" t="s">
        <v>107</v>
      </c>
      <c r="AJ53" s="37">
        <v>0.3</v>
      </c>
      <c r="AK53" s="38">
        <f t="shared" si="37"/>
        <v>0.44999999999999996</v>
      </c>
      <c r="AL53" s="134">
        <f t="shared" si="39"/>
        <v>0.6974999999999999</v>
      </c>
      <c r="AM53" s="134">
        <f t="shared" si="40"/>
        <v>2.2710714285714286</v>
      </c>
      <c r="AN53" s="147">
        <v>0.01</v>
      </c>
      <c r="AO53" s="134">
        <f t="shared" si="30"/>
        <v>3.7499999999999999E-2</v>
      </c>
      <c r="AP53" s="147">
        <v>0.06</v>
      </c>
      <c r="AQ53" s="145">
        <f t="shared" si="31"/>
        <v>0.22499999999999998</v>
      </c>
      <c r="AR53" s="64">
        <v>0</v>
      </c>
      <c r="AS53" s="147">
        <v>0</v>
      </c>
      <c r="AT53" s="134">
        <f t="shared" si="32"/>
        <v>0</v>
      </c>
      <c r="AU53" s="145">
        <f t="shared" si="33"/>
        <v>0.26249999999999996</v>
      </c>
      <c r="AV53" s="145">
        <f t="shared" si="34"/>
        <v>2.5335714285714284</v>
      </c>
      <c r="AW53" s="40">
        <f t="shared" si="35"/>
        <v>0.32438095238095244</v>
      </c>
      <c r="AX53" s="114">
        <v>3.75</v>
      </c>
      <c r="AY53" s="148"/>
      <c r="AZ53" s="134" t="str">
        <f t="shared" si="41"/>
        <v/>
      </c>
      <c r="BA53" s="149"/>
      <c r="BB53" s="42">
        <v>600</v>
      </c>
      <c r="BC53" s="145">
        <f t="shared" si="24"/>
        <v>1520.1428571428571</v>
      </c>
      <c r="BD53" s="145">
        <f t="shared" si="25"/>
        <v>2250</v>
      </c>
      <c r="BE53" s="134">
        <f t="shared" si="36"/>
        <v>0</v>
      </c>
      <c r="BF53" s="140">
        <v>10.1</v>
      </c>
      <c r="BG53" s="134"/>
      <c r="BH53" s="134"/>
      <c r="BI53" s="134" t="s">
        <v>70</v>
      </c>
      <c r="BJ53" s="134" t="s">
        <v>71</v>
      </c>
      <c r="BK53" s="134" t="s">
        <v>102</v>
      </c>
    </row>
    <row r="54" spans="1:63" ht="14.25" customHeight="1" x14ac:dyDescent="0.35">
      <c r="A54" s="133">
        <v>74</v>
      </c>
      <c r="B54" s="215"/>
      <c r="C54" s="134"/>
      <c r="D54" s="134" t="s">
        <v>180</v>
      </c>
      <c r="E54" s="134" t="s">
        <v>188</v>
      </c>
      <c r="F54" s="134" t="s">
        <v>94</v>
      </c>
      <c r="G54" s="135" t="s">
        <v>229</v>
      </c>
      <c r="H54" s="134" t="s">
        <v>144</v>
      </c>
      <c r="I54" s="134" t="s">
        <v>117</v>
      </c>
      <c r="J54" s="134" t="s">
        <v>231</v>
      </c>
      <c r="K54" s="134" t="s">
        <v>231</v>
      </c>
      <c r="L54" s="136" t="s">
        <v>240</v>
      </c>
      <c r="M54" s="134" t="s">
        <v>233</v>
      </c>
      <c r="N54" s="134"/>
      <c r="O54" s="137"/>
      <c r="P54" s="74" t="s">
        <v>241</v>
      </c>
      <c r="Q54" s="138"/>
      <c r="R54" s="134" t="s">
        <v>67</v>
      </c>
      <c r="S54" s="139">
        <v>3.78</v>
      </c>
      <c r="T54" s="134" t="s">
        <v>68</v>
      </c>
      <c r="U54" s="134" t="s">
        <v>101</v>
      </c>
      <c r="V54" s="140">
        <v>22.8</v>
      </c>
      <c r="W54" s="140">
        <v>25.6</v>
      </c>
      <c r="X54" s="140">
        <v>28.8</v>
      </c>
      <c r="Y54" s="140">
        <v>24</v>
      </c>
      <c r="Z54" s="140">
        <v>14</v>
      </c>
      <c r="AA54" s="140">
        <v>4</v>
      </c>
      <c r="AB54" s="60">
        <v>8</v>
      </c>
      <c r="AC54" s="142">
        <v>1</v>
      </c>
      <c r="AD54" s="143">
        <f t="shared" si="38"/>
        <v>1.3439999999999999E-3</v>
      </c>
      <c r="AE54" s="141">
        <v>63</v>
      </c>
      <c r="AF54" s="144">
        <f t="shared" si="21"/>
        <v>46875</v>
      </c>
      <c r="AG54" s="36">
        <v>2250</v>
      </c>
      <c r="AH54" s="145">
        <f t="shared" si="29"/>
        <v>4.8000000000000001E-2</v>
      </c>
      <c r="AI54" s="150" t="s">
        <v>242</v>
      </c>
      <c r="AJ54" s="151">
        <v>0.113</v>
      </c>
      <c r="AK54" s="38">
        <f>AJ54+15%</f>
        <v>0.26300000000000001</v>
      </c>
      <c r="AL54" s="134">
        <f t="shared" si="39"/>
        <v>0.99414000000000002</v>
      </c>
      <c r="AM54" s="134">
        <f t="shared" si="40"/>
        <v>4.8221400000000001</v>
      </c>
      <c r="AN54" s="147">
        <v>0.01</v>
      </c>
      <c r="AO54" s="134">
        <f t="shared" si="30"/>
        <v>6.7500000000000004E-2</v>
      </c>
      <c r="AP54" s="147">
        <v>0.06</v>
      </c>
      <c r="AQ54" s="145">
        <f t="shared" si="31"/>
        <v>0.40499999999999997</v>
      </c>
      <c r="AR54" s="64">
        <v>0</v>
      </c>
      <c r="AS54" s="147">
        <v>0</v>
      </c>
      <c r="AT54" s="134">
        <f t="shared" si="32"/>
        <v>0</v>
      </c>
      <c r="AU54" s="145">
        <f t="shared" si="33"/>
        <v>0.47249999999999998</v>
      </c>
      <c r="AV54" s="145">
        <f t="shared" si="34"/>
        <v>5.2946400000000002</v>
      </c>
      <c r="AW54" s="40">
        <f t="shared" si="35"/>
        <v>0.21560888888888885</v>
      </c>
      <c r="AX54" s="114">
        <v>6.75</v>
      </c>
      <c r="AY54" s="148"/>
      <c r="AZ54" s="134" t="str">
        <f t="shared" si="41"/>
        <v/>
      </c>
      <c r="BA54" s="149"/>
      <c r="BB54" s="42">
        <v>600</v>
      </c>
      <c r="BC54" s="145">
        <f t="shared" si="24"/>
        <v>3176.7840000000001</v>
      </c>
      <c r="BD54" s="145">
        <f t="shared" si="25"/>
        <v>4050</v>
      </c>
      <c r="BE54" s="134">
        <f t="shared" si="36"/>
        <v>0</v>
      </c>
      <c r="BF54" s="140">
        <v>10.1</v>
      </c>
      <c r="BG54" s="134"/>
      <c r="BH54" s="134"/>
      <c r="BI54" s="134" t="s">
        <v>70</v>
      </c>
      <c r="BJ54" s="134" t="s">
        <v>71</v>
      </c>
      <c r="BK54" s="134" t="s">
        <v>102</v>
      </c>
    </row>
    <row r="55" spans="1:63" ht="14.25" customHeight="1" x14ac:dyDescent="0.35">
      <c r="A55" s="133">
        <v>75</v>
      </c>
      <c r="B55" s="215"/>
      <c r="C55" s="134"/>
      <c r="D55" s="134" t="s">
        <v>180</v>
      </c>
      <c r="E55" s="134" t="s">
        <v>188</v>
      </c>
      <c r="F55" s="134" t="s">
        <v>94</v>
      </c>
      <c r="G55" s="135" t="s">
        <v>229</v>
      </c>
      <c r="H55" s="134" t="s">
        <v>121</v>
      </c>
      <c r="I55" s="134" t="s">
        <v>122</v>
      </c>
      <c r="J55" s="134" t="s">
        <v>231</v>
      </c>
      <c r="K55" s="134" t="s">
        <v>231</v>
      </c>
      <c r="L55" s="136" t="s">
        <v>243</v>
      </c>
      <c r="M55" s="134" t="s">
        <v>233</v>
      </c>
      <c r="N55" s="134"/>
      <c r="O55" s="137"/>
      <c r="P55" s="74" t="s">
        <v>244</v>
      </c>
      <c r="Q55" s="138"/>
      <c r="R55" s="134" t="s">
        <v>67</v>
      </c>
      <c r="S55" s="139">
        <v>3.26</v>
      </c>
      <c r="T55" s="134" t="s">
        <v>68</v>
      </c>
      <c r="U55" s="134" t="s">
        <v>101</v>
      </c>
      <c r="V55" s="140">
        <v>22.8</v>
      </c>
      <c r="W55" s="140">
        <v>25.6</v>
      </c>
      <c r="X55" s="140">
        <v>28.8</v>
      </c>
      <c r="Y55" s="140">
        <v>11</v>
      </c>
      <c r="Z55" s="140">
        <v>11</v>
      </c>
      <c r="AA55" s="140">
        <v>11</v>
      </c>
      <c r="AB55" s="60">
        <v>8</v>
      </c>
      <c r="AC55" s="142">
        <v>1</v>
      </c>
      <c r="AD55" s="143">
        <f t="shared" si="38"/>
        <v>1.3309999999999999E-3</v>
      </c>
      <c r="AE55" s="141">
        <v>63</v>
      </c>
      <c r="AF55" s="144">
        <f t="shared" si="21"/>
        <v>47332.832456799399</v>
      </c>
      <c r="AG55" s="36">
        <v>2250</v>
      </c>
      <c r="AH55" s="145">
        <f t="shared" si="29"/>
        <v>4.7535714285714285E-2</v>
      </c>
      <c r="AI55" s="150" t="s">
        <v>242</v>
      </c>
      <c r="AJ55" s="151">
        <v>0.113</v>
      </c>
      <c r="AK55" s="38">
        <f>AJ55+15%</f>
        <v>0.26300000000000001</v>
      </c>
      <c r="AL55" s="134">
        <f t="shared" si="39"/>
        <v>0.85738000000000003</v>
      </c>
      <c r="AM55" s="134">
        <f t="shared" si="40"/>
        <v>4.1649157142857138</v>
      </c>
      <c r="AN55" s="147">
        <v>0.01</v>
      </c>
      <c r="AO55" s="134">
        <f t="shared" si="30"/>
        <v>7.0000000000000007E-2</v>
      </c>
      <c r="AP55" s="147">
        <v>0.06</v>
      </c>
      <c r="AQ55" s="145">
        <f t="shared" si="31"/>
        <v>0.42</v>
      </c>
      <c r="AR55" s="64">
        <v>0</v>
      </c>
      <c r="AS55" s="147">
        <v>0</v>
      </c>
      <c r="AT55" s="134">
        <f t="shared" si="32"/>
        <v>0</v>
      </c>
      <c r="AU55" s="145">
        <f t="shared" si="33"/>
        <v>0.49</v>
      </c>
      <c r="AV55" s="145">
        <f t="shared" si="34"/>
        <v>4.654915714285714</v>
      </c>
      <c r="AW55" s="40">
        <f t="shared" si="35"/>
        <v>0.33501204081632657</v>
      </c>
      <c r="AX55" s="114">
        <v>7</v>
      </c>
      <c r="AY55" s="148"/>
      <c r="AZ55" s="134" t="str">
        <f t="shared" si="41"/>
        <v/>
      </c>
      <c r="BA55" s="149"/>
      <c r="BB55" s="42">
        <v>600</v>
      </c>
      <c r="BC55" s="145">
        <f t="shared" si="24"/>
        <v>2792.9494285714286</v>
      </c>
      <c r="BD55" s="145">
        <f t="shared" si="25"/>
        <v>4200</v>
      </c>
      <c r="BE55" s="134">
        <f t="shared" si="36"/>
        <v>0</v>
      </c>
      <c r="BF55" s="140">
        <v>10.1</v>
      </c>
      <c r="BG55" s="134"/>
      <c r="BH55" s="134"/>
      <c r="BI55" s="134" t="s">
        <v>70</v>
      </c>
      <c r="BJ55" s="134" t="s">
        <v>71</v>
      </c>
      <c r="BK55" s="134" t="s">
        <v>102</v>
      </c>
    </row>
    <row r="56" spans="1:63" ht="16.5" customHeight="1" x14ac:dyDescent="0.35">
      <c r="A56" s="152">
        <v>86</v>
      </c>
      <c r="B56" s="216"/>
      <c r="C56" s="153"/>
      <c r="D56" s="153" t="s">
        <v>245</v>
      </c>
      <c r="E56" s="153"/>
      <c r="F56" s="153" t="s">
        <v>63</v>
      </c>
      <c r="G56" s="154" t="s">
        <v>246</v>
      </c>
      <c r="H56" s="153" t="s">
        <v>64</v>
      </c>
      <c r="I56" s="153" t="s">
        <v>284</v>
      </c>
      <c r="J56" s="153" t="s">
        <v>65</v>
      </c>
      <c r="K56" s="153" t="s">
        <v>65</v>
      </c>
      <c r="L56" s="155" t="s">
        <v>247</v>
      </c>
      <c r="M56" s="153" t="s">
        <v>206</v>
      </c>
      <c r="N56" s="153"/>
      <c r="O56" s="156"/>
      <c r="P56" s="56" t="s">
        <v>248</v>
      </c>
      <c r="Q56" s="157"/>
      <c r="R56" s="153" t="s">
        <v>67</v>
      </c>
      <c r="S56" s="158">
        <v>2.27</v>
      </c>
      <c r="T56" s="153" t="s">
        <v>68</v>
      </c>
      <c r="U56" s="153" t="s">
        <v>249</v>
      </c>
      <c r="V56" s="159">
        <v>43.5</v>
      </c>
      <c r="W56" s="159">
        <v>29</v>
      </c>
      <c r="X56" s="159">
        <v>44.5</v>
      </c>
      <c r="Y56" s="159">
        <v>17.5</v>
      </c>
      <c r="Z56" s="159">
        <v>8.5</v>
      </c>
      <c r="AA56" s="159">
        <v>21.5</v>
      </c>
      <c r="AB56" s="60">
        <v>8</v>
      </c>
      <c r="AC56" s="161">
        <v>2</v>
      </c>
      <c r="AD56" s="162">
        <f t="shared" si="38"/>
        <v>3.198125E-3</v>
      </c>
      <c r="AE56" s="160">
        <v>63</v>
      </c>
      <c r="AF56" s="163">
        <f t="shared" si="21"/>
        <v>39398.084815321476</v>
      </c>
      <c r="AG56" s="36">
        <v>2250</v>
      </c>
      <c r="AH56" s="164">
        <f t="shared" si="29"/>
        <v>5.7109375000000004E-2</v>
      </c>
      <c r="AI56" s="165" t="s">
        <v>69</v>
      </c>
      <c r="AJ56" s="37">
        <v>1.7999999999999988E-2</v>
      </c>
      <c r="AK56" s="38">
        <f t="shared" si="37"/>
        <v>0.16799999999999998</v>
      </c>
      <c r="AL56" s="153">
        <f t="shared" ref="AL56:AL66" si="42">IF(ISERROR(S56*AK56),"",S56*AK56)</f>
        <v>0.38135999999999998</v>
      </c>
      <c r="AM56" s="153">
        <f t="shared" ref="AM56:AM66" si="43">IF(ISERROR(S56+AH56+AL56),"",S56+AH56+AL56)</f>
        <v>2.708469375</v>
      </c>
      <c r="AN56" s="166">
        <v>0.01</v>
      </c>
      <c r="AO56" s="153">
        <f t="shared" si="30"/>
        <v>4.4500000000000005E-2</v>
      </c>
      <c r="AP56" s="166">
        <v>0</v>
      </c>
      <c r="AQ56" s="164">
        <f t="shared" si="31"/>
        <v>0</v>
      </c>
      <c r="AR56" s="64">
        <v>0</v>
      </c>
      <c r="AS56" s="166">
        <v>0</v>
      </c>
      <c r="AT56" s="153">
        <f t="shared" si="32"/>
        <v>0</v>
      </c>
      <c r="AU56" s="164">
        <f t="shared" si="33"/>
        <v>4.4500000000000005E-2</v>
      </c>
      <c r="AV56" s="164">
        <f t="shared" si="34"/>
        <v>2.7529693750000002</v>
      </c>
      <c r="AW56" s="40">
        <f t="shared" si="35"/>
        <v>0.38135519662921347</v>
      </c>
      <c r="AX56" s="41">
        <v>4.45</v>
      </c>
      <c r="AY56" s="167"/>
      <c r="AZ56" s="153" t="str">
        <f t="shared" si="41"/>
        <v/>
      </c>
      <c r="BA56" s="168"/>
      <c r="BB56" s="42">
        <v>1000</v>
      </c>
      <c r="BC56" s="164">
        <f t="shared" si="24"/>
        <v>2752.9693750000001</v>
      </c>
      <c r="BD56" s="164">
        <f t="shared" si="25"/>
        <v>4450</v>
      </c>
      <c r="BE56" s="153">
        <f t="shared" si="36"/>
        <v>0</v>
      </c>
      <c r="BF56" s="159">
        <v>28.1</v>
      </c>
      <c r="BG56" s="153"/>
      <c r="BH56" s="153"/>
      <c r="BI56" s="153" t="s">
        <v>70</v>
      </c>
      <c r="BJ56" s="153" t="s">
        <v>71</v>
      </c>
      <c r="BK56" s="153" t="s">
        <v>72</v>
      </c>
    </row>
    <row r="57" spans="1:63" ht="14.25" customHeight="1" x14ac:dyDescent="0.35">
      <c r="A57" s="152">
        <v>87</v>
      </c>
      <c r="B57" s="216"/>
      <c r="C57" s="153"/>
      <c r="D57" s="153" t="s">
        <v>245</v>
      </c>
      <c r="E57" s="153"/>
      <c r="F57" s="153" t="s">
        <v>63</v>
      </c>
      <c r="G57" s="154" t="s">
        <v>246</v>
      </c>
      <c r="H57" s="153" t="s">
        <v>73</v>
      </c>
      <c r="I57" s="153" t="s">
        <v>73</v>
      </c>
      <c r="J57" s="153" t="s">
        <v>65</v>
      </c>
      <c r="K57" s="153" t="s">
        <v>65</v>
      </c>
      <c r="L57" s="155" t="s">
        <v>250</v>
      </c>
      <c r="M57" s="153" t="s">
        <v>206</v>
      </c>
      <c r="N57" s="153"/>
      <c r="O57" s="156"/>
      <c r="P57" s="56" t="s">
        <v>251</v>
      </c>
      <c r="Q57" s="157"/>
      <c r="R57" s="153" t="s">
        <v>67</v>
      </c>
      <c r="S57" s="158">
        <v>1.32</v>
      </c>
      <c r="T57" s="153" t="s">
        <v>68</v>
      </c>
      <c r="U57" s="153" t="s">
        <v>249</v>
      </c>
      <c r="V57" s="159">
        <v>43.5</v>
      </c>
      <c r="W57" s="159">
        <v>29</v>
      </c>
      <c r="X57" s="159">
        <v>44.5</v>
      </c>
      <c r="Y57" s="159">
        <v>12</v>
      </c>
      <c r="Z57" s="159">
        <v>7</v>
      </c>
      <c r="AA57" s="159">
        <v>13.5</v>
      </c>
      <c r="AB57" s="60">
        <v>8</v>
      </c>
      <c r="AC57" s="161">
        <v>1</v>
      </c>
      <c r="AD57" s="162">
        <f t="shared" si="38"/>
        <v>1.134E-3</v>
      </c>
      <c r="AE57" s="160">
        <v>63</v>
      </c>
      <c r="AF57" s="163">
        <f t="shared" si="21"/>
        <v>55555.555555555555</v>
      </c>
      <c r="AG57" s="36">
        <v>2250</v>
      </c>
      <c r="AH57" s="164">
        <f t="shared" si="29"/>
        <v>4.0500000000000001E-2</v>
      </c>
      <c r="AI57" s="165" t="s">
        <v>74</v>
      </c>
      <c r="AJ57" s="37">
        <v>3.4000000000000002E-2</v>
      </c>
      <c r="AK57" s="38">
        <f t="shared" si="37"/>
        <v>0.184</v>
      </c>
      <c r="AL57" s="153">
        <f t="shared" si="42"/>
        <v>0.24288000000000001</v>
      </c>
      <c r="AM57" s="153">
        <f t="shared" si="43"/>
        <v>1.60338</v>
      </c>
      <c r="AN57" s="166">
        <v>0.01</v>
      </c>
      <c r="AO57" s="153">
        <f t="shared" si="30"/>
        <v>2.7000000000000003E-2</v>
      </c>
      <c r="AP57" s="166">
        <v>0</v>
      </c>
      <c r="AQ57" s="164">
        <f t="shared" si="31"/>
        <v>0</v>
      </c>
      <c r="AR57" s="64">
        <v>0</v>
      </c>
      <c r="AS57" s="166">
        <v>0</v>
      </c>
      <c r="AT57" s="153">
        <f t="shared" si="32"/>
        <v>0</v>
      </c>
      <c r="AU57" s="164">
        <f t="shared" si="33"/>
        <v>2.7000000000000003E-2</v>
      </c>
      <c r="AV57" s="164">
        <f t="shared" si="34"/>
        <v>1.6303799999999999</v>
      </c>
      <c r="AW57" s="40">
        <f t="shared" si="35"/>
        <v>0.39615555555555559</v>
      </c>
      <c r="AX57" s="41">
        <v>2.7</v>
      </c>
      <c r="AY57" s="41"/>
      <c r="AZ57" s="41"/>
      <c r="BA57" s="41"/>
      <c r="BB57" s="169">
        <v>500</v>
      </c>
      <c r="BC57" s="164">
        <f t="shared" si="24"/>
        <v>815.18999999999994</v>
      </c>
      <c r="BD57" s="164">
        <f t="shared" si="25"/>
        <v>1350</v>
      </c>
      <c r="BE57" s="41"/>
      <c r="BF57" s="41"/>
      <c r="BG57" s="41"/>
      <c r="BH57" s="41"/>
      <c r="BI57" s="153" t="s">
        <v>70</v>
      </c>
      <c r="BJ57" s="153" t="s">
        <v>71</v>
      </c>
      <c r="BK57" s="153" t="s">
        <v>72</v>
      </c>
    </row>
    <row r="58" spans="1:63" ht="14.25" customHeight="1" x14ac:dyDescent="0.35">
      <c r="A58" s="152">
        <v>88</v>
      </c>
      <c r="B58" s="216"/>
      <c r="C58" s="153"/>
      <c r="D58" s="153" t="s">
        <v>245</v>
      </c>
      <c r="E58" s="153"/>
      <c r="F58" s="153" t="s">
        <v>63</v>
      </c>
      <c r="G58" s="154" t="s">
        <v>246</v>
      </c>
      <c r="H58" s="153" t="s">
        <v>75</v>
      </c>
      <c r="I58" s="153" t="s">
        <v>75</v>
      </c>
      <c r="J58" s="153" t="s">
        <v>65</v>
      </c>
      <c r="K58" s="153" t="s">
        <v>65</v>
      </c>
      <c r="L58" s="155" t="s">
        <v>252</v>
      </c>
      <c r="M58" s="153" t="s">
        <v>206</v>
      </c>
      <c r="N58" s="153"/>
      <c r="O58" s="156"/>
      <c r="P58" s="56" t="s">
        <v>253</v>
      </c>
      <c r="Q58" s="157"/>
      <c r="R58" s="153" t="s">
        <v>67</v>
      </c>
      <c r="S58" s="158">
        <v>1.27</v>
      </c>
      <c r="T58" s="153" t="s">
        <v>68</v>
      </c>
      <c r="U58" s="153" t="s">
        <v>249</v>
      </c>
      <c r="V58" s="159">
        <v>43.5</v>
      </c>
      <c r="W58" s="159">
        <v>29</v>
      </c>
      <c r="X58" s="159">
        <v>44.5</v>
      </c>
      <c r="Y58" s="159">
        <v>8.5</v>
      </c>
      <c r="Z58" s="159">
        <v>8.5</v>
      </c>
      <c r="AA58" s="159">
        <v>13.5</v>
      </c>
      <c r="AB58" s="60">
        <v>8</v>
      </c>
      <c r="AC58" s="161">
        <v>1</v>
      </c>
      <c r="AD58" s="162">
        <f t="shared" si="38"/>
        <v>9.7537500000000001E-4</v>
      </c>
      <c r="AE58" s="160">
        <v>63</v>
      </c>
      <c r="AF58" s="163">
        <f t="shared" si="21"/>
        <v>64590.542099192615</v>
      </c>
      <c r="AG58" s="36">
        <v>2250</v>
      </c>
      <c r="AH58" s="164">
        <f t="shared" si="29"/>
        <v>3.483482142857143E-2</v>
      </c>
      <c r="AI58" s="165" t="s">
        <v>74</v>
      </c>
      <c r="AJ58" s="37">
        <v>3.4000000000000002E-2</v>
      </c>
      <c r="AK58" s="38">
        <f t="shared" si="37"/>
        <v>0.184</v>
      </c>
      <c r="AL58" s="153">
        <f t="shared" si="42"/>
        <v>0.23368</v>
      </c>
      <c r="AM58" s="153">
        <f t="shared" si="43"/>
        <v>1.5385148214285715</v>
      </c>
      <c r="AN58" s="166">
        <v>0.01</v>
      </c>
      <c r="AO58" s="153">
        <f t="shared" si="30"/>
        <v>2.7000000000000003E-2</v>
      </c>
      <c r="AP58" s="166">
        <v>0</v>
      </c>
      <c r="AQ58" s="164">
        <f t="shared" si="31"/>
        <v>0</v>
      </c>
      <c r="AR58" s="64">
        <v>0</v>
      </c>
      <c r="AS58" s="166">
        <v>0</v>
      </c>
      <c r="AT58" s="153">
        <f t="shared" si="32"/>
        <v>0</v>
      </c>
      <c r="AU58" s="164">
        <f t="shared" si="33"/>
        <v>2.7000000000000003E-2</v>
      </c>
      <c r="AV58" s="164">
        <f t="shared" si="34"/>
        <v>1.5655148214285715</v>
      </c>
      <c r="AW58" s="40">
        <f t="shared" si="35"/>
        <v>0.42017969576719577</v>
      </c>
      <c r="AX58" s="41">
        <v>2.7</v>
      </c>
      <c r="AY58" s="167"/>
      <c r="AZ58" s="153" t="str">
        <f t="shared" ref="AZ58:AZ68" si="44">IF(ISERROR((AY58-AX58)/AY58),"",(AY58-AX58)/AY58)</f>
        <v/>
      </c>
      <c r="BA58" s="168"/>
      <c r="BB58" s="42">
        <v>500</v>
      </c>
      <c r="BC58" s="164">
        <f t="shared" si="24"/>
        <v>782.7574107142857</v>
      </c>
      <c r="BD58" s="164">
        <f t="shared" si="25"/>
        <v>1350</v>
      </c>
      <c r="BE58" s="153">
        <f t="shared" si="36"/>
        <v>0</v>
      </c>
      <c r="BF58" s="159">
        <v>28.1</v>
      </c>
      <c r="BG58" s="153"/>
      <c r="BH58" s="153"/>
      <c r="BI58" s="153" t="s">
        <v>70</v>
      </c>
      <c r="BJ58" s="153" t="s">
        <v>71</v>
      </c>
      <c r="BK58" s="153" t="s">
        <v>72</v>
      </c>
    </row>
    <row r="59" spans="1:63" ht="14.25" customHeight="1" x14ac:dyDescent="0.35">
      <c r="A59" s="152">
        <v>89</v>
      </c>
      <c r="B59" s="216"/>
      <c r="C59" s="153"/>
      <c r="D59" s="153" t="s">
        <v>245</v>
      </c>
      <c r="E59" s="153"/>
      <c r="F59" s="153" t="s">
        <v>63</v>
      </c>
      <c r="G59" s="154" t="s">
        <v>246</v>
      </c>
      <c r="H59" s="153" t="s">
        <v>90</v>
      </c>
      <c r="I59" s="153" t="s">
        <v>90</v>
      </c>
      <c r="J59" s="153" t="s">
        <v>65</v>
      </c>
      <c r="K59" s="153" t="s">
        <v>65</v>
      </c>
      <c r="L59" s="155" t="s">
        <v>254</v>
      </c>
      <c r="M59" s="153" t="s">
        <v>206</v>
      </c>
      <c r="N59" s="153"/>
      <c r="O59" s="156"/>
      <c r="P59" s="56" t="s">
        <v>255</v>
      </c>
      <c r="Q59" s="157"/>
      <c r="R59" s="153" t="s">
        <v>67</v>
      </c>
      <c r="S59" s="158">
        <v>2.02</v>
      </c>
      <c r="T59" s="153" t="s">
        <v>68</v>
      </c>
      <c r="U59" s="153" t="s">
        <v>249</v>
      </c>
      <c r="V59" s="159">
        <v>43.5</v>
      </c>
      <c r="W59" s="159">
        <v>29</v>
      </c>
      <c r="X59" s="159">
        <v>44.5</v>
      </c>
      <c r="Y59" s="159">
        <v>11</v>
      </c>
      <c r="Z59" s="159">
        <v>11</v>
      </c>
      <c r="AA59" s="159">
        <v>12.5</v>
      </c>
      <c r="AB59" s="60">
        <v>8</v>
      </c>
      <c r="AC59" s="161">
        <v>1</v>
      </c>
      <c r="AD59" s="162">
        <f t="shared" si="38"/>
        <v>1.5125E-3</v>
      </c>
      <c r="AE59" s="160">
        <v>63</v>
      </c>
      <c r="AF59" s="163">
        <f t="shared" si="21"/>
        <v>41652.89256198347</v>
      </c>
      <c r="AG59" s="36">
        <v>2250</v>
      </c>
      <c r="AH59" s="164">
        <f t="shared" si="29"/>
        <v>5.4017857142857145E-2</v>
      </c>
      <c r="AI59" s="165" t="s">
        <v>74</v>
      </c>
      <c r="AJ59" s="37">
        <v>3.4000000000000002E-2</v>
      </c>
      <c r="AK59" s="38">
        <f t="shared" si="37"/>
        <v>0.184</v>
      </c>
      <c r="AL59" s="153">
        <f t="shared" si="42"/>
        <v>0.37168000000000001</v>
      </c>
      <c r="AM59" s="153">
        <f t="shared" si="43"/>
        <v>2.4456978571428571</v>
      </c>
      <c r="AN59" s="166">
        <v>0.01</v>
      </c>
      <c r="AO59" s="153">
        <f t="shared" si="30"/>
        <v>0.04</v>
      </c>
      <c r="AP59" s="166">
        <v>0</v>
      </c>
      <c r="AQ59" s="164">
        <f t="shared" si="31"/>
        <v>0</v>
      </c>
      <c r="AR59" s="64">
        <v>0</v>
      </c>
      <c r="AS59" s="166">
        <v>0</v>
      </c>
      <c r="AT59" s="153">
        <f t="shared" si="32"/>
        <v>0</v>
      </c>
      <c r="AU59" s="164">
        <f t="shared" si="33"/>
        <v>0.04</v>
      </c>
      <c r="AV59" s="164">
        <f t="shared" si="34"/>
        <v>2.4856978571428572</v>
      </c>
      <c r="AW59" s="40">
        <f t="shared" si="35"/>
        <v>0.3785755357142857</v>
      </c>
      <c r="AX59" s="41">
        <v>4</v>
      </c>
      <c r="AY59" s="167"/>
      <c r="AZ59" s="153" t="str">
        <f t="shared" si="44"/>
        <v/>
      </c>
      <c r="BA59" s="168"/>
      <c r="BB59" s="42">
        <v>500</v>
      </c>
      <c r="BC59" s="164">
        <f t="shared" si="24"/>
        <v>1242.8489285714286</v>
      </c>
      <c r="BD59" s="164">
        <f t="shared" si="25"/>
        <v>2000</v>
      </c>
      <c r="BE59" s="153">
        <f t="shared" si="36"/>
        <v>0</v>
      </c>
      <c r="BF59" s="159">
        <v>28.1</v>
      </c>
      <c r="BG59" s="153"/>
      <c r="BH59" s="153"/>
      <c r="BI59" s="153" t="s">
        <v>70</v>
      </c>
      <c r="BJ59" s="153" t="s">
        <v>71</v>
      </c>
      <c r="BK59" s="153" t="s">
        <v>72</v>
      </c>
    </row>
    <row r="60" spans="1:63" ht="14.25" customHeight="1" x14ac:dyDescent="0.35">
      <c r="A60" s="152">
        <v>90</v>
      </c>
      <c r="B60" s="216"/>
      <c r="C60" s="153"/>
      <c r="D60" s="153" t="s">
        <v>245</v>
      </c>
      <c r="E60" s="153"/>
      <c r="F60" s="153" t="s">
        <v>63</v>
      </c>
      <c r="G60" s="154" t="s">
        <v>246</v>
      </c>
      <c r="H60" s="153" t="s">
        <v>76</v>
      </c>
      <c r="I60" s="153" t="s">
        <v>76</v>
      </c>
      <c r="J60" s="153" t="s">
        <v>65</v>
      </c>
      <c r="K60" s="153" t="s">
        <v>65</v>
      </c>
      <c r="L60" s="155" t="s">
        <v>142</v>
      </c>
      <c r="M60" s="153" t="s">
        <v>206</v>
      </c>
      <c r="N60" s="153"/>
      <c r="O60" s="156"/>
      <c r="P60" s="56" t="s">
        <v>256</v>
      </c>
      <c r="Q60" s="157"/>
      <c r="R60" s="153" t="s">
        <v>67</v>
      </c>
      <c r="S60" s="158">
        <v>1.27</v>
      </c>
      <c r="T60" s="153" t="s">
        <v>68</v>
      </c>
      <c r="U60" s="153" t="s">
        <v>249</v>
      </c>
      <c r="V60" s="159">
        <v>43.5</v>
      </c>
      <c r="W60" s="159">
        <v>29</v>
      </c>
      <c r="X60" s="159">
        <v>44.5</v>
      </c>
      <c r="Y60" s="159">
        <v>11</v>
      </c>
      <c r="Z60" s="159">
        <v>3.5</v>
      </c>
      <c r="AA60" s="159">
        <v>16</v>
      </c>
      <c r="AB60" s="60">
        <v>8</v>
      </c>
      <c r="AC60" s="161">
        <v>1</v>
      </c>
      <c r="AD60" s="162">
        <f t="shared" si="38"/>
        <v>6.1600000000000001E-4</v>
      </c>
      <c r="AE60" s="160">
        <v>63</v>
      </c>
      <c r="AF60" s="163">
        <f t="shared" si="21"/>
        <v>102272.72727272726</v>
      </c>
      <c r="AG60" s="36">
        <v>2250</v>
      </c>
      <c r="AH60" s="164">
        <f t="shared" si="29"/>
        <v>2.2000000000000002E-2</v>
      </c>
      <c r="AI60" s="165" t="s">
        <v>74</v>
      </c>
      <c r="AJ60" s="37">
        <v>3.4000000000000002E-2</v>
      </c>
      <c r="AK60" s="38">
        <f t="shared" si="37"/>
        <v>0.184</v>
      </c>
      <c r="AL60" s="153">
        <f t="shared" si="42"/>
        <v>0.23368</v>
      </c>
      <c r="AM60" s="153">
        <f t="shared" si="43"/>
        <v>1.5256799999999999</v>
      </c>
      <c r="AN60" s="166">
        <v>0.01</v>
      </c>
      <c r="AO60" s="153">
        <f t="shared" si="30"/>
        <v>2.6499999999999999E-2</v>
      </c>
      <c r="AP60" s="166">
        <v>0</v>
      </c>
      <c r="AQ60" s="164">
        <f t="shared" si="31"/>
        <v>0</v>
      </c>
      <c r="AR60" s="64">
        <v>0</v>
      </c>
      <c r="AS60" s="166">
        <v>0</v>
      </c>
      <c r="AT60" s="153">
        <f t="shared" si="32"/>
        <v>0</v>
      </c>
      <c r="AU60" s="164">
        <f t="shared" si="33"/>
        <v>2.6499999999999999E-2</v>
      </c>
      <c r="AV60" s="164">
        <f t="shared" si="34"/>
        <v>1.5521799999999999</v>
      </c>
      <c r="AW60" s="40">
        <f t="shared" si="35"/>
        <v>0.41427169811320758</v>
      </c>
      <c r="AX60" s="41">
        <v>2.65</v>
      </c>
      <c r="AY60" s="167"/>
      <c r="AZ60" s="153" t="str">
        <f t="shared" si="44"/>
        <v/>
      </c>
      <c r="BA60" s="168"/>
      <c r="BB60" s="42">
        <v>500</v>
      </c>
      <c r="BC60" s="164">
        <f t="shared" si="24"/>
        <v>776.08999999999992</v>
      </c>
      <c r="BD60" s="164">
        <f t="shared" si="25"/>
        <v>1325</v>
      </c>
      <c r="BE60" s="153">
        <f t="shared" si="36"/>
        <v>0</v>
      </c>
      <c r="BF60" s="159">
        <v>28.1</v>
      </c>
      <c r="BG60" s="153"/>
      <c r="BH60" s="153"/>
      <c r="BI60" s="153" t="s">
        <v>70</v>
      </c>
      <c r="BJ60" s="153" t="s">
        <v>71</v>
      </c>
      <c r="BK60" s="153" t="s">
        <v>72</v>
      </c>
    </row>
    <row r="61" spans="1:63" ht="14.25" customHeight="1" x14ac:dyDescent="0.35">
      <c r="A61" s="152">
        <v>91</v>
      </c>
      <c r="B61" s="216"/>
      <c r="C61" s="153"/>
      <c r="D61" s="153" t="s">
        <v>245</v>
      </c>
      <c r="E61" s="153"/>
      <c r="F61" s="153" t="s">
        <v>63</v>
      </c>
      <c r="G61" s="154" t="s">
        <v>246</v>
      </c>
      <c r="H61" s="153" t="s">
        <v>88</v>
      </c>
      <c r="I61" s="153" t="s">
        <v>88</v>
      </c>
      <c r="J61" s="153" t="s">
        <v>65</v>
      </c>
      <c r="K61" s="153" t="s">
        <v>65</v>
      </c>
      <c r="L61" s="155" t="s">
        <v>148</v>
      </c>
      <c r="M61" s="153" t="s">
        <v>206</v>
      </c>
      <c r="N61" s="153"/>
      <c r="O61" s="156"/>
      <c r="P61" s="56" t="s">
        <v>257</v>
      </c>
      <c r="Q61" s="157"/>
      <c r="R61" s="153" t="s">
        <v>67</v>
      </c>
      <c r="S61" s="158">
        <v>2.37</v>
      </c>
      <c r="T61" s="153" t="s">
        <v>68</v>
      </c>
      <c r="U61" s="153" t="s">
        <v>249</v>
      </c>
      <c r="V61" s="159">
        <v>43.5</v>
      </c>
      <c r="W61" s="159">
        <v>29</v>
      </c>
      <c r="X61" s="159">
        <v>44.5</v>
      </c>
      <c r="Y61" s="159">
        <v>15</v>
      </c>
      <c r="Z61" s="159">
        <v>3.5</v>
      </c>
      <c r="AA61" s="159">
        <v>27.5</v>
      </c>
      <c r="AB61" s="60">
        <v>8</v>
      </c>
      <c r="AC61" s="161">
        <v>1</v>
      </c>
      <c r="AD61" s="162">
        <f t="shared" si="38"/>
        <v>1.4437499999999999E-3</v>
      </c>
      <c r="AE61" s="160">
        <v>63</v>
      </c>
      <c r="AF61" s="163">
        <f t="shared" si="21"/>
        <v>43636.36363636364</v>
      </c>
      <c r="AG61" s="36">
        <v>2250</v>
      </c>
      <c r="AH61" s="164">
        <f t="shared" si="29"/>
        <v>5.1562499999999997E-2</v>
      </c>
      <c r="AI61" s="165" t="s">
        <v>74</v>
      </c>
      <c r="AJ61" s="37">
        <v>3.4000000000000002E-2</v>
      </c>
      <c r="AK61" s="38">
        <f t="shared" si="37"/>
        <v>0.184</v>
      </c>
      <c r="AL61" s="153">
        <f t="shared" si="42"/>
        <v>0.43608000000000002</v>
      </c>
      <c r="AM61" s="153">
        <f t="shared" si="43"/>
        <v>2.8576425000000003</v>
      </c>
      <c r="AN61" s="166">
        <v>0.01</v>
      </c>
      <c r="AO61" s="153">
        <f t="shared" si="30"/>
        <v>4.7E-2</v>
      </c>
      <c r="AP61" s="166">
        <v>0</v>
      </c>
      <c r="AQ61" s="164">
        <f t="shared" si="31"/>
        <v>0</v>
      </c>
      <c r="AR61" s="64">
        <v>0</v>
      </c>
      <c r="AS61" s="166">
        <v>0</v>
      </c>
      <c r="AT61" s="153">
        <f t="shared" si="32"/>
        <v>0</v>
      </c>
      <c r="AU61" s="164">
        <f t="shared" si="33"/>
        <v>4.7E-2</v>
      </c>
      <c r="AV61" s="164">
        <f t="shared" si="34"/>
        <v>2.9046425000000005</v>
      </c>
      <c r="AW61" s="40">
        <f t="shared" si="35"/>
        <v>0.38199095744680844</v>
      </c>
      <c r="AX61" s="41">
        <v>4.7</v>
      </c>
      <c r="AY61" s="167"/>
      <c r="AZ61" s="153" t="str">
        <f t="shared" si="44"/>
        <v/>
      </c>
      <c r="BA61" s="168"/>
      <c r="BB61" s="42">
        <v>500</v>
      </c>
      <c r="BC61" s="164">
        <f t="shared" si="24"/>
        <v>1452.3212500000002</v>
      </c>
      <c r="BD61" s="164">
        <f t="shared" si="25"/>
        <v>2350</v>
      </c>
      <c r="BE61" s="153">
        <f t="shared" si="36"/>
        <v>0</v>
      </c>
      <c r="BF61" s="159">
        <v>28.1</v>
      </c>
      <c r="BG61" s="153"/>
      <c r="BH61" s="153"/>
      <c r="BI61" s="153" t="s">
        <v>70</v>
      </c>
      <c r="BJ61" s="153" t="s">
        <v>71</v>
      </c>
      <c r="BK61" s="153" t="s">
        <v>72</v>
      </c>
    </row>
    <row r="62" spans="1:63" ht="14.25" customHeight="1" x14ac:dyDescent="0.35">
      <c r="A62" s="152">
        <v>92</v>
      </c>
      <c r="B62" s="216"/>
      <c r="C62" s="153"/>
      <c r="D62" s="153" t="s">
        <v>245</v>
      </c>
      <c r="E62" s="153"/>
      <c r="F62" s="153" t="s">
        <v>63</v>
      </c>
      <c r="G62" s="154" t="s">
        <v>246</v>
      </c>
      <c r="H62" s="153" t="s">
        <v>258</v>
      </c>
      <c r="I62" s="153" t="s">
        <v>258</v>
      </c>
      <c r="J62" s="153" t="s">
        <v>65</v>
      </c>
      <c r="K62" s="153" t="s">
        <v>65</v>
      </c>
      <c r="L62" s="155" t="s">
        <v>92</v>
      </c>
      <c r="M62" s="153" t="s">
        <v>206</v>
      </c>
      <c r="N62" s="153"/>
      <c r="O62" s="156"/>
      <c r="P62" s="56" t="s">
        <v>259</v>
      </c>
      <c r="Q62" s="157"/>
      <c r="R62" s="153" t="s">
        <v>67</v>
      </c>
      <c r="S62" s="158">
        <v>2.0699999999999998</v>
      </c>
      <c r="T62" s="153" t="s">
        <v>68</v>
      </c>
      <c r="U62" s="153" t="s">
        <v>249</v>
      </c>
      <c r="V62" s="159">
        <v>43.5</v>
      </c>
      <c r="W62" s="159">
        <v>29</v>
      </c>
      <c r="X62" s="159">
        <v>44.5</v>
      </c>
      <c r="Y62" s="159">
        <v>16</v>
      </c>
      <c r="Z62" s="159">
        <v>9</v>
      </c>
      <c r="AA62" s="159">
        <v>12</v>
      </c>
      <c r="AB62" s="60">
        <v>8</v>
      </c>
      <c r="AC62" s="161">
        <v>1</v>
      </c>
      <c r="AD62" s="162">
        <f t="shared" si="38"/>
        <v>1.7279999999999999E-3</v>
      </c>
      <c r="AE62" s="160">
        <v>63</v>
      </c>
      <c r="AF62" s="163">
        <f t="shared" si="21"/>
        <v>36458.333333333336</v>
      </c>
      <c r="AG62" s="36">
        <v>2250</v>
      </c>
      <c r="AH62" s="164">
        <f t="shared" si="29"/>
        <v>6.1714285714285708E-2</v>
      </c>
      <c r="AI62" s="165" t="s">
        <v>74</v>
      </c>
      <c r="AJ62" s="37">
        <v>3.4000000000000002E-2</v>
      </c>
      <c r="AK62" s="38">
        <f t="shared" si="37"/>
        <v>0.184</v>
      </c>
      <c r="AL62" s="153">
        <f t="shared" si="42"/>
        <v>0.38087999999999994</v>
      </c>
      <c r="AM62" s="153">
        <f t="shared" si="43"/>
        <v>2.5125942857142856</v>
      </c>
      <c r="AN62" s="166">
        <v>0.01</v>
      </c>
      <c r="AO62" s="153">
        <f t="shared" si="30"/>
        <v>4.4999999999999998E-2</v>
      </c>
      <c r="AP62" s="166">
        <v>0</v>
      </c>
      <c r="AQ62" s="164">
        <f t="shared" si="31"/>
        <v>0</v>
      </c>
      <c r="AR62" s="64">
        <v>0</v>
      </c>
      <c r="AS62" s="166">
        <v>0</v>
      </c>
      <c r="AT62" s="153">
        <f t="shared" si="32"/>
        <v>0</v>
      </c>
      <c r="AU62" s="164">
        <f t="shared" si="33"/>
        <v>4.4999999999999998E-2</v>
      </c>
      <c r="AV62" s="164">
        <f t="shared" si="34"/>
        <v>2.5575942857142855</v>
      </c>
      <c r="AW62" s="40">
        <f t="shared" si="35"/>
        <v>0.43164571428571435</v>
      </c>
      <c r="AX62" s="41">
        <v>4.5</v>
      </c>
      <c r="AY62" s="167"/>
      <c r="AZ62" s="153" t="str">
        <f t="shared" si="44"/>
        <v/>
      </c>
      <c r="BA62" s="168"/>
      <c r="BB62" s="42">
        <v>500</v>
      </c>
      <c r="BC62" s="164">
        <f t="shared" si="24"/>
        <v>1278.7971428571427</v>
      </c>
      <c r="BD62" s="164">
        <f t="shared" si="25"/>
        <v>2250</v>
      </c>
      <c r="BE62" s="153">
        <f t="shared" si="36"/>
        <v>0</v>
      </c>
      <c r="BF62" s="159">
        <v>28.1</v>
      </c>
      <c r="BG62" s="153"/>
      <c r="BH62" s="153"/>
      <c r="BI62" s="153" t="s">
        <v>70</v>
      </c>
      <c r="BJ62" s="153" t="s">
        <v>71</v>
      </c>
      <c r="BK62" s="153" t="s">
        <v>72</v>
      </c>
    </row>
    <row r="63" spans="1:63" ht="16.5" customHeight="1" x14ac:dyDescent="0.35">
      <c r="A63" s="152">
        <v>93</v>
      </c>
      <c r="B63" s="216"/>
      <c r="C63" s="153"/>
      <c r="D63" s="153" t="s">
        <v>245</v>
      </c>
      <c r="E63" s="153"/>
      <c r="F63" s="153" t="s">
        <v>63</v>
      </c>
      <c r="G63" s="154" t="s">
        <v>246</v>
      </c>
      <c r="H63" s="153" t="s">
        <v>78</v>
      </c>
      <c r="I63" s="153" t="s">
        <v>285</v>
      </c>
      <c r="J63" s="153" t="s">
        <v>65</v>
      </c>
      <c r="K63" s="153" t="s">
        <v>65</v>
      </c>
      <c r="L63" s="155" t="s">
        <v>260</v>
      </c>
      <c r="M63" s="153" t="s">
        <v>206</v>
      </c>
      <c r="N63" s="153"/>
      <c r="O63" s="156"/>
      <c r="P63" s="56" t="s">
        <v>261</v>
      </c>
      <c r="Q63" s="157"/>
      <c r="R63" s="153" t="s">
        <v>67</v>
      </c>
      <c r="S63" s="158">
        <v>3.82</v>
      </c>
      <c r="T63" s="153" t="s">
        <v>68</v>
      </c>
      <c r="U63" s="153" t="s">
        <v>249</v>
      </c>
      <c r="V63" s="159">
        <v>43.5</v>
      </c>
      <c r="W63" s="159">
        <v>29</v>
      </c>
      <c r="X63" s="159">
        <v>44.5</v>
      </c>
      <c r="Y63" s="159">
        <v>11</v>
      </c>
      <c r="Z63" s="159">
        <v>11</v>
      </c>
      <c r="AA63" s="159">
        <v>40.5</v>
      </c>
      <c r="AB63" s="60">
        <v>8</v>
      </c>
      <c r="AC63" s="161">
        <v>1</v>
      </c>
      <c r="AD63" s="162">
        <f t="shared" si="38"/>
        <v>4.9005000000000003E-3</v>
      </c>
      <c r="AE63" s="160">
        <v>63</v>
      </c>
      <c r="AF63" s="163">
        <f t="shared" si="21"/>
        <v>12855.831037649219</v>
      </c>
      <c r="AG63" s="36">
        <v>2250</v>
      </c>
      <c r="AH63" s="164">
        <f t="shared" si="29"/>
        <v>0.17501785714285714</v>
      </c>
      <c r="AI63" s="165" t="s">
        <v>74</v>
      </c>
      <c r="AJ63" s="37">
        <v>3.4000000000000002E-2</v>
      </c>
      <c r="AK63" s="38">
        <f t="shared" si="37"/>
        <v>0.184</v>
      </c>
      <c r="AL63" s="153">
        <f t="shared" si="42"/>
        <v>0.70287999999999995</v>
      </c>
      <c r="AM63" s="153">
        <f t="shared" si="43"/>
        <v>4.6978978571428573</v>
      </c>
      <c r="AN63" s="166">
        <v>0.01</v>
      </c>
      <c r="AO63" s="153">
        <f t="shared" si="30"/>
        <v>6.7900000000000002E-2</v>
      </c>
      <c r="AP63" s="166">
        <v>0</v>
      </c>
      <c r="AQ63" s="164">
        <f t="shared" si="31"/>
        <v>0</v>
      </c>
      <c r="AR63" s="64">
        <v>0</v>
      </c>
      <c r="AS63" s="166">
        <v>0</v>
      </c>
      <c r="AT63" s="153">
        <f t="shared" si="32"/>
        <v>0</v>
      </c>
      <c r="AU63" s="164">
        <f t="shared" si="33"/>
        <v>6.7900000000000002E-2</v>
      </c>
      <c r="AV63" s="164">
        <f t="shared" si="34"/>
        <v>4.7657978571428572</v>
      </c>
      <c r="AW63" s="40">
        <f t="shared" si="35"/>
        <v>0.29811519040605933</v>
      </c>
      <c r="AX63" s="41">
        <v>6.79</v>
      </c>
      <c r="AY63" s="167"/>
      <c r="AZ63" s="153" t="str">
        <f t="shared" si="44"/>
        <v/>
      </c>
      <c r="BA63" s="168"/>
      <c r="BB63" s="42">
        <v>500</v>
      </c>
      <c r="BC63" s="164">
        <f t="shared" si="24"/>
        <v>2382.8989285714288</v>
      </c>
      <c r="BD63" s="164">
        <f t="shared" si="25"/>
        <v>3395</v>
      </c>
      <c r="BE63" s="153">
        <f t="shared" si="36"/>
        <v>0</v>
      </c>
      <c r="BF63" s="159">
        <v>28.1</v>
      </c>
      <c r="BG63" s="153"/>
      <c r="BH63" s="153" t="s">
        <v>80</v>
      </c>
      <c r="BI63" s="153" t="s">
        <v>70</v>
      </c>
      <c r="BJ63" s="153" t="s">
        <v>71</v>
      </c>
      <c r="BK63" s="153" t="s">
        <v>72</v>
      </c>
    </row>
    <row r="64" spans="1:63" ht="14.25" customHeight="1" x14ac:dyDescent="0.35">
      <c r="A64" s="152">
        <v>94</v>
      </c>
      <c r="B64" s="216"/>
      <c r="C64" s="153"/>
      <c r="D64" s="153" t="s">
        <v>245</v>
      </c>
      <c r="E64" s="153"/>
      <c r="F64" s="153" t="s">
        <v>63</v>
      </c>
      <c r="G64" s="154" t="s">
        <v>246</v>
      </c>
      <c r="H64" s="153" t="s">
        <v>83</v>
      </c>
      <c r="I64" s="153" t="s">
        <v>83</v>
      </c>
      <c r="J64" s="153" t="s">
        <v>65</v>
      </c>
      <c r="K64" s="153" t="s">
        <v>65</v>
      </c>
      <c r="L64" s="155" t="s">
        <v>152</v>
      </c>
      <c r="M64" s="153" t="s">
        <v>206</v>
      </c>
      <c r="N64" s="153"/>
      <c r="O64" s="156"/>
      <c r="P64" s="56" t="s">
        <v>262</v>
      </c>
      <c r="Q64" s="157"/>
      <c r="R64" s="153" t="s">
        <v>67</v>
      </c>
      <c r="S64" s="158">
        <v>3.72</v>
      </c>
      <c r="T64" s="153" t="s">
        <v>68</v>
      </c>
      <c r="U64" s="153" t="s">
        <v>249</v>
      </c>
      <c r="V64" s="159">
        <v>43.5</v>
      </c>
      <c r="W64" s="159">
        <v>29</v>
      </c>
      <c r="X64" s="159">
        <v>44.5</v>
      </c>
      <c r="Y64" s="159">
        <v>15.5</v>
      </c>
      <c r="Z64" s="159">
        <v>15.5</v>
      </c>
      <c r="AA64" s="159">
        <v>17</v>
      </c>
      <c r="AB64" s="60">
        <v>8</v>
      </c>
      <c r="AC64" s="161">
        <v>1</v>
      </c>
      <c r="AD64" s="162">
        <f t="shared" si="38"/>
        <v>4.0842500000000002E-3</v>
      </c>
      <c r="AE64" s="160">
        <v>63</v>
      </c>
      <c r="AF64" s="163">
        <f t="shared" si="21"/>
        <v>15425.108649078777</v>
      </c>
      <c r="AG64" s="36">
        <v>2250</v>
      </c>
      <c r="AH64" s="164">
        <f t="shared" si="29"/>
        <v>0.14586607142857144</v>
      </c>
      <c r="AI64" s="165" t="s">
        <v>74</v>
      </c>
      <c r="AJ64" s="37">
        <v>3.4000000000000002E-2</v>
      </c>
      <c r="AK64" s="38">
        <f t="shared" si="37"/>
        <v>0.184</v>
      </c>
      <c r="AL64" s="153">
        <f t="shared" si="42"/>
        <v>0.68447999999999998</v>
      </c>
      <c r="AM64" s="153">
        <f t="shared" si="43"/>
        <v>4.5503460714285717</v>
      </c>
      <c r="AN64" s="166">
        <v>0.01</v>
      </c>
      <c r="AO64" s="153">
        <f t="shared" si="30"/>
        <v>7.1500000000000008E-2</v>
      </c>
      <c r="AP64" s="166">
        <v>0</v>
      </c>
      <c r="AQ64" s="164">
        <f t="shared" si="31"/>
        <v>0</v>
      </c>
      <c r="AR64" s="64">
        <v>0</v>
      </c>
      <c r="AS64" s="166">
        <v>0</v>
      </c>
      <c r="AT64" s="153">
        <f t="shared" si="32"/>
        <v>0</v>
      </c>
      <c r="AU64" s="164">
        <f t="shared" si="33"/>
        <v>7.1500000000000008E-2</v>
      </c>
      <c r="AV64" s="164">
        <f t="shared" si="34"/>
        <v>4.6218460714285721</v>
      </c>
      <c r="AW64" s="40">
        <f t="shared" si="35"/>
        <v>0.353587962037962</v>
      </c>
      <c r="AX64" s="41">
        <v>7.15</v>
      </c>
      <c r="AY64" s="167"/>
      <c r="AZ64" s="153" t="str">
        <f t="shared" si="44"/>
        <v/>
      </c>
      <c r="BA64" s="168"/>
      <c r="BB64" s="42">
        <v>500</v>
      </c>
      <c r="BC64" s="164">
        <f t="shared" si="24"/>
        <v>2310.923035714286</v>
      </c>
      <c r="BD64" s="164">
        <f t="shared" si="25"/>
        <v>3575</v>
      </c>
      <c r="BE64" s="153">
        <f t="shared" si="36"/>
        <v>0</v>
      </c>
      <c r="BF64" s="159">
        <v>28.1</v>
      </c>
      <c r="BG64" s="153"/>
      <c r="BH64" s="153"/>
      <c r="BI64" s="153" t="s">
        <v>70</v>
      </c>
      <c r="BJ64" s="153" t="s">
        <v>71</v>
      </c>
      <c r="BK64" s="153" t="s">
        <v>72</v>
      </c>
    </row>
    <row r="65" spans="1:63" ht="14.25" customHeight="1" x14ac:dyDescent="0.35">
      <c r="A65" s="152">
        <v>95</v>
      </c>
      <c r="B65" s="216"/>
      <c r="C65" s="153"/>
      <c r="D65" s="153" t="s">
        <v>245</v>
      </c>
      <c r="E65" s="153"/>
      <c r="F65" s="153" t="s">
        <v>63</v>
      </c>
      <c r="G65" s="154" t="s">
        <v>246</v>
      </c>
      <c r="H65" s="170" t="s">
        <v>81</v>
      </c>
      <c r="I65" s="153" t="s">
        <v>81</v>
      </c>
      <c r="J65" s="153" t="s">
        <v>65</v>
      </c>
      <c r="K65" s="153" t="s">
        <v>65</v>
      </c>
      <c r="L65" s="155" t="s">
        <v>82</v>
      </c>
      <c r="M65" s="153" t="s">
        <v>206</v>
      </c>
      <c r="N65" s="153"/>
      <c r="O65" s="156"/>
      <c r="P65" s="56" t="s">
        <v>263</v>
      </c>
      <c r="Q65" s="157"/>
      <c r="R65" s="153" t="s">
        <v>67</v>
      </c>
      <c r="S65" s="158">
        <v>4.3499999999999996</v>
      </c>
      <c r="T65" s="153" t="s">
        <v>68</v>
      </c>
      <c r="U65" s="153" t="s">
        <v>249</v>
      </c>
      <c r="V65" s="159">
        <v>43.5</v>
      </c>
      <c r="W65" s="159">
        <v>29</v>
      </c>
      <c r="X65" s="159">
        <v>44.5</v>
      </c>
      <c r="Y65" s="159">
        <v>16.5</v>
      </c>
      <c r="Z65" s="159">
        <v>16.5</v>
      </c>
      <c r="AA65" s="159">
        <v>16</v>
      </c>
      <c r="AB65" s="60">
        <v>8</v>
      </c>
      <c r="AC65" s="161">
        <v>1</v>
      </c>
      <c r="AD65" s="162">
        <f t="shared" si="38"/>
        <v>4.3559999999999996E-3</v>
      </c>
      <c r="AE65" s="160">
        <v>63</v>
      </c>
      <c r="AF65" s="163">
        <f t="shared" si="21"/>
        <v>14462.809917355373</v>
      </c>
      <c r="AG65" s="36">
        <v>2250</v>
      </c>
      <c r="AH65" s="164">
        <f t="shared" si="29"/>
        <v>0.15557142857142855</v>
      </c>
      <c r="AI65" s="165" t="s">
        <v>74</v>
      </c>
      <c r="AJ65" s="37">
        <v>3.4000000000000002E-2</v>
      </c>
      <c r="AK65" s="38">
        <f t="shared" si="37"/>
        <v>0.184</v>
      </c>
      <c r="AL65" s="153">
        <f t="shared" si="42"/>
        <v>0.80039999999999989</v>
      </c>
      <c r="AM65" s="153">
        <f t="shared" si="43"/>
        <v>5.3059714285714277</v>
      </c>
      <c r="AN65" s="166">
        <v>0.01</v>
      </c>
      <c r="AO65" s="153">
        <f t="shared" si="30"/>
        <v>0.08</v>
      </c>
      <c r="AP65" s="166">
        <v>0</v>
      </c>
      <c r="AQ65" s="164">
        <f t="shared" si="31"/>
        <v>0</v>
      </c>
      <c r="AR65" s="64">
        <v>0</v>
      </c>
      <c r="AS65" s="166">
        <v>0</v>
      </c>
      <c r="AT65" s="153">
        <f t="shared" si="32"/>
        <v>0</v>
      </c>
      <c r="AU65" s="164">
        <f t="shared" si="33"/>
        <v>0.08</v>
      </c>
      <c r="AV65" s="164">
        <f t="shared" si="34"/>
        <v>5.3859714285714277</v>
      </c>
      <c r="AW65" s="40">
        <f t="shared" si="35"/>
        <v>0.32675357142857153</v>
      </c>
      <c r="AX65" s="114">
        <v>8</v>
      </c>
      <c r="AY65" s="167"/>
      <c r="AZ65" s="153" t="str">
        <f t="shared" si="44"/>
        <v/>
      </c>
      <c r="BA65" s="168"/>
      <c r="BB65" s="42">
        <v>500</v>
      </c>
      <c r="BC65" s="164">
        <f t="shared" si="24"/>
        <v>2692.985714285714</v>
      </c>
      <c r="BD65" s="164">
        <f t="shared" si="25"/>
        <v>4000</v>
      </c>
      <c r="BE65" s="153">
        <f t="shared" si="36"/>
        <v>0</v>
      </c>
      <c r="BF65" s="159">
        <v>28.1</v>
      </c>
      <c r="BG65" s="153"/>
      <c r="BH65" s="153"/>
      <c r="BI65" s="153" t="s">
        <v>70</v>
      </c>
      <c r="BJ65" s="153" t="s">
        <v>71</v>
      </c>
      <c r="BK65" s="153" t="s">
        <v>72</v>
      </c>
    </row>
    <row r="66" spans="1:63" ht="14.25" customHeight="1" x14ac:dyDescent="0.35">
      <c r="A66" s="152">
        <v>96</v>
      </c>
      <c r="B66" s="153"/>
      <c r="C66" s="153"/>
      <c r="D66" s="153" t="s">
        <v>245</v>
      </c>
      <c r="E66" s="153"/>
      <c r="F66" s="153" t="s">
        <v>63</v>
      </c>
      <c r="G66" s="154" t="s">
        <v>246</v>
      </c>
      <c r="H66" s="153" t="s">
        <v>84</v>
      </c>
      <c r="I66" s="153" t="s">
        <v>84</v>
      </c>
      <c r="J66" s="153" t="s">
        <v>65</v>
      </c>
      <c r="K66" s="153" t="s">
        <v>65</v>
      </c>
      <c r="L66" s="155" t="s">
        <v>85</v>
      </c>
      <c r="M66" s="153" t="s">
        <v>206</v>
      </c>
      <c r="N66" s="153"/>
      <c r="O66" s="156"/>
      <c r="P66" s="56" t="s">
        <v>264</v>
      </c>
      <c r="Q66" s="157"/>
      <c r="R66" s="153" t="s">
        <v>67</v>
      </c>
      <c r="S66" s="158">
        <v>6.25</v>
      </c>
      <c r="T66" s="153" t="s">
        <v>68</v>
      </c>
      <c r="U66" s="153" t="s">
        <v>249</v>
      </c>
      <c r="V66" s="159">
        <v>43.5</v>
      </c>
      <c r="W66" s="159">
        <v>29</v>
      </c>
      <c r="X66" s="159">
        <v>44.5</v>
      </c>
      <c r="Y66" s="159">
        <v>21.5</v>
      </c>
      <c r="Z66" s="159">
        <v>21.5</v>
      </c>
      <c r="AA66" s="159">
        <v>27.5</v>
      </c>
      <c r="AB66" s="60">
        <v>8</v>
      </c>
      <c r="AC66" s="161">
        <v>1</v>
      </c>
      <c r="AD66" s="162">
        <f t="shared" si="38"/>
        <v>1.2711874999999999E-2</v>
      </c>
      <c r="AE66" s="160">
        <v>63</v>
      </c>
      <c r="AF66" s="163">
        <f t="shared" si="21"/>
        <v>4955.9958700034422</v>
      </c>
      <c r="AG66" s="36">
        <v>2250</v>
      </c>
      <c r="AH66" s="164">
        <f t="shared" si="29"/>
        <v>0.45399553571428569</v>
      </c>
      <c r="AI66" s="165" t="s">
        <v>74</v>
      </c>
      <c r="AJ66" s="37">
        <v>3.4000000000000002E-2</v>
      </c>
      <c r="AK66" s="38">
        <f t="shared" si="37"/>
        <v>0.184</v>
      </c>
      <c r="AL66" s="153">
        <f t="shared" si="42"/>
        <v>1.1499999999999999</v>
      </c>
      <c r="AM66" s="153">
        <f t="shared" si="43"/>
        <v>7.8539955357142848</v>
      </c>
      <c r="AN66" s="166">
        <v>0.01</v>
      </c>
      <c r="AO66" s="153">
        <f t="shared" si="30"/>
        <v>0.12150000000000001</v>
      </c>
      <c r="AP66" s="166">
        <v>0</v>
      </c>
      <c r="AQ66" s="164">
        <f t="shared" si="31"/>
        <v>0</v>
      </c>
      <c r="AR66" s="64">
        <v>0</v>
      </c>
      <c r="AS66" s="166">
        <v>0</v>
      </c>
      <c r="AT66" s="153">
        <f t="shared" si="32"/>
        <v>0</v>
      </c>
      <c r="AU66" s="164">
        <f t="shared" si="33"/>
        <v>0.12150000000000001</v>
      </c>
      <c r="AV66" s="164">
        <f t="shared" si="34"/>
        <v>7.9754955357142849</v>
      </c>
      <c r="AW66" s="40">
        <f t="shared" si="35"/>
        <v>0.34358061434450332</v>
      </c>
      <c r="AX66" s="41">
        <v>12.15</v>
      </c>
      <c r="AY66" s="167"/>
      <c r="AZ66" s="153" t="str">
        <f t="shared" si="44"/>
        <v/>
      </c>
      <c r="BA66" s="168"/>
      <c r="BB66" s="42">
        <v>500</v>
      </c>
      <c r="BC66" s="164">
        <f t="shared" ref="BC66:BC68" si="45">IF(ISERROR(AV66*BB66),"",AV66*BB66)</f>
        <v>3987.7477678571427</v>
      </c>
      <c r="BD66" s="164">
        <f t="shared" si="25"/>
        <v>6075</v>
      </c>
      <c r="BE66" s="153">
        <f t="shared" si="36"/>
        <v>0</v>
      </c>
      <c r="BF66" s="159">
        <v>28.1</v>
      </c>
      <c r="BG66" s="153"/>
      <c r="BH66" s="153"/>
      <c r="BI66" s="153" t="s">
        <v>70</v>
      </c>
      <c r="BJ66" s="153" t="s">
        <v>71</v>
      </c>
      <c r="BK66" s="153" t="s">
        <v>72</v>
      </c>
    </row>
    <row r="67" spans="1:63" ht="14.25" customHeight="1" x14ac:dyDescent="0.35">
      <c r="A67" s="171">
        <v>106</v>
      </c>
      <c r="B67" s="172"/>
      <c r="C67" s="187"/>
      <c r="D67" s="172" t="s">
        <v>180</v>
      </c>
      <c r="E67" s="172" t="s">
        <v>188</v>
      </c>
      <c r="F67" s="172" t="s">
        <v>63</v>
      </c>
      <c r="G67" s="173" t="s">
        <v>265</v>
      </c>
      <c r="H67" s="187" t="s">
        <v>198</v>
      </c>
      <c r="I67" s="172" t="s">
        <v>283</v>
      </c>
      <c r="J67" s="172" t="s">
        <v>184</v>
      </c>
      <c r="K67" s="172" t="s">
        <v>184</v>
      </c>
      <c r="L67" s="174" t="s">
        <v>280</v>
      </c>
      <c r="M67" s="172" t="s">
        <v>266</v>
      </c>
      <c r="N67" s="172"/>
      <c r="O67" s="175"/>
      <c r="P67" s="74" t="s">
        <v>267</v>
      </c>
      <c r="Q67" s="188"/>
      <c r="R67" s="172" t="s">
        <v>67</v>
      </c>
      <c r="S67" s="176">
        <v>4.67</v>
      </c>
      <c r="T67" s="172" t="s">
        <v>68</v>
      </c>
      <c r="U67" s="172"/>
      <c r="V67" s="177"/>
      <c r="W67" s="177"/>
      <c r="X67" s="177"/>
      <c r="Y67" s="177">
        <v>12.4</v>
      </c>
      <c r="Z67" s="177">
        <v>12.4</v>
      </c>
      <c r="AA67" s="177">
        <v>39.4</v>
      </c>
      <c r="AB67" s="60">
        <v>8</v>
      </c>
      <c r="AC67" s="179">
        <v>1</v>
      </c>
      <c r="AD67" s="180">
        <f t="shared" ref="AD67:AD68" si="46">IF(Y67="","",Y67*Z67*AA67/1000000)</f>
        <v>6.0581440000000005E-3</v>
      </c>
      <c r="AE67" s="178">
        <v>63</v>
      </c>
      <c r="AF67" s="181">
        <f t="shared" si="21"/>
        <v>10399.224580993781</v>
      </c>
      <c r="AG67" s="36">
        <v>2250</v>
      </c>
      <c r="AH67" s="182">
        <f t="shared" ref="AH67:AH68" si="47">IF(ISERROR(AG67/AF67),"",AG67/AF67)</f>
        <v>0.21636228571428576</v>
      </c>
      <c r="AI67" s="183" t="s">
        <v>137</v>
      </c>
      <c r="AJ67" s="37">
        <v>0.06</v>
      </c>
      <c r="AK67" s="38">
        <f t="shared" si="37"/>
        <v>0.21</v>
      </c>
      <c r="AL67" s="172">
        <f t="shared" ref="AL67" si="48">IF(ISERROR(S67*AK67),"",S67*AK67)</f>
        <v>0.98069999999999991</v>
      </c>
      <c r="AM67" s="172">
        <f t="shared" ref="AM67" si="49">IF(ISERROR(S67+AH67+AL67),"",S67+AH67+AL67)</f>
        <v>5.8670622857142858</v>
      </c>
      <c r="AN67" s="184">
        <v>0.01</v>
      </c>
      <c r="AO67" s="172">
        <f t="shared" ref="AO67:AO68" si="50">IF(ISERROR(AX67*AN67),"",AX67*AN67)</f>
        <v>8.7500000000000008E-2</v>
      </c>
      <c r="AP67" s="184">
        <v>0.06</v>
      </c>
      <c r="AQ67" s="182">
        <f t="shared" ref="AQ67:AQ68" si="51">IF(ISERROR(AX67*AP67),"",AX67*AP67)</f>
        <v>0.52500000000000002</v>
      </c>
      <c r="AR67" s="64">
        <v>0</v>
      </c>
      <c r="AS67" s="184">
        <v>0</v>
      </c>
      <c r="AT67" s="172">
        <f t="shared" ref="AT67:AT68" si="52">IF(ISERROR(AX67*AS67),"",AX67*AS67)</f>
        <v>0</v>
      </c>
      <c r="AU67" s="182">
        <f t="shared" ref="AU67:AU68" si="53">IF(ISERROR(AO67+AQ67+AT67),"",AO67+AQ67+AT67)</f>
        <v>0.61250000000000004</v>
      </c>
      <c r="AV67" s="182">
        <f t="shared" ref="AV67:AV68" si="54">IF(ISERROR(AM67+AU67),"",AM67+AU67)</f>
        <v>6.4795622857142856</v>
      </c>
      <c r="AW67" s="40">
        <f t="shared" ref="AW67:AW68" si="55">IF(ISERROR((AX67-AV67)/AX67),"",(AX67-AV67)/AX67)</f>
        <v>0.25947859591836736</v>
      </c>
      <c r="AX67" s="114">
        <v>8.75</v>
      </c>
      <c r="AY67" s="185"/>
      <c r="AZ67" s="172" t="str">
        <f t="shared" si="44"/>
        <v/>
      </c>
      <c r="BA67" s="186"/>
      <c r="BB67" s="44">
        <v>0</v>
      </c>
      <c r="BC67" s="182">
        <f t="shared" si="45"/>
        <v>0</v>
      </c>
      <c r="BD67" s="182">
        <f t="shared" si="25"/>
        <v>0</v>
      </c>
      <c r="BE67" s="172">
        <f t="shared" ref="BE67:BE68" si="56">IF(ISERROR(AY67*BB67),"",AY67*BB67)</f>
        <v>0</v>
      </c>
      <c r="BF67" s="177"/>
      <c r="BG67" s="172"/>
      <c r="BH67" s="172"/>
      <c r="BI67" s="172" t="s">
        <v>70</v>
      </c>
      <c r="BJ67" s="172" t="s">
        <v>71</v>
      </c>
      <c r="BK67" s="172" t="s">
        <v>187</v>
      </c>
    </row>
    <row r="68" spans="1:63" ht="14.25" customHeight="1" thickBot="1" x14ac:dyDescent="0.4">
      <c r="A68" s="189">
        <v>117</v>
      </c>
      <c r="B68" s="190"/>
      <c r="C68" s="205"/>
      <c r="D68" s="190" t="s">
        <v>180</v>
      </c>
      <c r="E68" s="190" t="s">
        <v>188</v>
      </c>
      <c r="F68" s="190" t="s">
        <v>63</v>
      </c>
      <c r="G68" s="191" t="s">
        <v>268</v>
      </c>
      <c r="H68" s="205" t="s">
        <v>160</v>
      </c>
      <c r="I68" s="190" t="s">
        <v>201</v>
      </c>
      <c r="J68" s="190" t="s">
        <v>184</v>
      </c>
      <c r="K68" s="190" t="s">
        <v>184</v>
      </c>
      <c r="L68" s="192" t="s">
        <v>279</v>
      </c>
      <c r="M68" s="190" t="s">
        <v>66</v>
      </c>
      <c r="N68" s="190"/>
      <c r="O68" s="193"/>
      <c r="P68" s="74" t="s">
        <v>269</v>
      </c>
      <c r="Q68" s="206"/>
      <c r="R68" s="190" t="s">
        <v>67</v>
      </c>
      <c r="S68" s="194">
        <v>2.2200000000000002</v>
      </c>
      <c r="T68" s="190" t="s">
        <v>68</v>
      </c>
      <c r="U68" s="190"/>
      <c r="V68" s="195"/>
      <c r="W68" s="195"/>
      <c r="X68" s="195"/>
      <c r="Y68" s="195">
        <v>17</v>
      </c>
      <c r="Z68" s="195">
        <v>9.8000000000000007</v>
      </c>
      <c r="AA68" s="195">
        <v>12</v>
      </c>
      <c r="AB68" s="60">
        <v>8</v>
      </c>
      <c r="AC68" s="197">
        <v>1</v>
      </c>
      <c r="AD68" s="198">
        <f t="shared" si="46"/>
        <v>1.9992000000000005E-3</v>
      </c>
      <c r="AE68" s="196">
        <v>63</v>
      </c>
      <c r="AF68" s="199">
        <f t="shared" ref="AF68" si="57">IF(AC68="","",AE68/AD68*AC68)</f>
        <v>31512.605042016799</v>
      </c>
      <c r="AG68" s="36">
        <v>2250</v>
      </c>
      <c r="AH68" s="200">
        <f t="shared" si="47"/>
        <v>7.1400000000000019E-2</v>
      </c>
      <c r="AI68" s="201" t="s">
        <v>137</v>
      </c>
      <c r="AJ68" s="37">
        <v>0.06</v>
      </c>
      <c r="AK68" s="207">
        <v>0.26</v>
      </c>
      <c r="AL68" s="190">
        <f t="shared" ref="AL68" si="58">IF(ISERROR(S68*AK68),"",S68*AK68)</f>
        <v>0.57720000000000005</v>
      </c>
      <c r="AM68" s="190">
        <f t="shared" ref="AM68" si="59">IF(ISERROR(S68+AH68+AL68),"",S68+AH68+AL68)</f>
        <v>2.8686000000000003</v>
      </c>
      <c r="AN68" s="202">
        <v>0.01</v>
      </c>
      <c r="AO68" s="190">
        <f t="shared" si="50"/>
        <v>4.7500000000000001E-2</v>
      </c>
      <c r="AP68" s="202">
        <v>0.06</v>
      </c>
      <c r="AQ68" s="200">
        <f t="shared" si="51"/>
        <v>0.28499999999999998</v>
      </c>
      <c r="AR68" s="64">
        <v>0</v>
      </c>
      <c r="AS68" s="202">
        <v>0</v>
      </c>
      <c r="AT68" s="190">
        <f t="shared" si="52"/>
        <v>0</v>
      </c>
      <c r="AU68" s="200">
        <f t="shared" si="53"/>
        <v>0.33249999999999996</v>
      </c>
      <c r="AV68" s="200">
        <f t="shared" si="54"/>
        <v>3.2011000000000003</v>
      </c>
      <c r="AW68" s="40">
        <f t="shared" si="55"/>
        <v>0.32608421052631575</v>
      </c>
      <c r="AX68" s="114">
        <v>4.75</v>
      </c>
      <c r="AY68" s="203"/>
      <c r="AZ68" s="190" t="str">
        <f t="shared" si="44"/>
        <v/>
      </c>
      <c r="BA68" s="204"/>
      <c r="BB68" s="208">
        <v>500</v>
      </c>
      <c r="BC68" s="200">
        <f t="shared" si="45"/>
        <v>1600.5500000000002</v>
      </c>
      <c r="BD68" s="200">
        <f t="shared" si="25"/>
        <v>2375</v>
      </c>
      <c r="BE68" s="190">
        <f t="shared" si="56"/>
        <v>0</v>
      </c>
      <c r="BF68" s="195"/>
      <c r="BG68" s="190"/>
      <c r="BH68" s="190"/>
      <c r="BI68" s="190" t="s">
        <v>70</v>
      </c>
      <c r="BJ68" s="190" t="s">
        <v>71</v>
      </c>
      <c r="BK68" s="190" t="s">
        <v>187</v>
      </c>
    </row>
  </sheetData>
  <protectedRanges>
    <protectedRange sqref="P8:P17" name="Range1_11_2_1"/>
  </protectedRanges>
  <mergeCells count="7">
    <mergeCell ref="B28:B37"/>
    <mergeCell ref="B38:B49"/>
    <mergeCell ref="B50:B55"/>
    <mergeCell ref="B56:B65"/>
    <mergeCell ref="B2:B7"/>
    <mergeCell ref="B8:B17"/>
    <mergeCell ref="B18:B27"/>
  </mergeCells>
  <phoneticPr fontId="2" type="noConversion"/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2026-03-27T01:37:21Z</dcterms:created>
  <dcterms:modified xsi:type="dcterms:W3CDTF">2026-03-27T02:11:17Z</dcterms:modified>
</cp:coreProperties>
</file>