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7" i="1" l="1"/>
  <c r="BC17" i="1"/>
  <c r="AY17" i="1"/>
  <c r="AS17" i="1"/>
  <c r="AP17" i="1"/>
  <c r="AN17" i="1"/>
  <c r="AJ17" i="1"/>
  <c r="AK17" i="1" s="1"/>
  <c r="AD17" i="1"/>
  <c r="AF17" i="1" s="1"/>
  <c r="AH17" i="1" s="1"/>
  <c r="I17" i="1"/>
  <c r="BD16" i="1"/>
  <c r="BC16" i="1"/>
  <c r="AY16" i="1"/>
  <c r="AS16" i="1"/>
  <c r="AP16" i="1"/>
  <c r="AN16" i="1"/>
  <c r="AJ16" i="1"/>
  <c r="AK16" i="1" s="1"/>
  <c r="AD16" i="1"/>
  <c r="AF16" i="1" s="1"/>
  <c r="AH16" i="1" s="1"/>
  <c r="I16" i="1"/>
  <c r="BD15" i="1"/>
  <c r="BC15" i="1"/>
  <c r="AY15" i="1"/>
  <c r="AS15" i="1"/>
  <c r="AP15" i="1"/>
  <c r="AT15" i="1" s="1"/>
  <c r="AN15" i="1"/>
  <c r="AJ15" i="1"/>
  <c r="AK15" i="1" s="1"/>
  <c r="AD15" i="1"/>
  <c r="AF15" i="1" s="1"/>
  <c r="AH15" i="1" s="1"/>
  <c r="I15" i="1"/>
  <c r="BD14" i="1"/>
  <c r="BC14" i="1"/>
  <c r="AY14" i="1"/>
  <c r="AS14" i="1"/>
  <c r="AP14" i="1"/>
  <c r="AN14" i="1"/>
  <c r="AJ14" i="1"/>
  <c r="AK14" i="1" s="1"/>
  <c r="AD14" i="1"/>
  <c r="AF14" i="1" s="1"/>
  <c r="AH14" i="1" s="1"/>
  <c r="BD13" i="1"/>
  <c r="BC13" i="1"/>
  <c r="AY13" i="1"/>
  <c r="AS13" i="1"/>
  <c r="AP13" i="1"/>
  <c r="AN13" i="1"/>
  <c r="AJ13" i="1"/>
  <c r="AK13" i="1" s="1"/>
  <c r="AD13" i="1"/>
  <c r="AF13" i="1" s="1"/>
  <c r="AH13" i="1" s="1"/>
  <c r="BD12" i="1"/>
  <c r="BC12" i="1"/>
  <c r="AY12" i="1"/>
  <c r="AS12" i="1"/>
  <c r="AP12" i="1"/>
  <c r="AN12" i="1"/>
  <c r="AJ12" i="1"/>
  <c r="AK12" i="1" s="1"/>
  <c r="AD12" i="1"/>
  <c r="AF12" i="1" s="1"/>
  <c r="AH12" i="1" s="1"/>
  <c r="BD11" i="1"/>
  <c r="BC11" i="1"/>
  <c r="AY11" i="1"/>
  <c r="AS11" i="1"/>
  <c r="AP11" i="1"/>
  <c r="AN11" i="1"/>
  <c r="AJ11" i="1"/>
  <c r="AK11" i="1" s="1"/>
  <c r="AD11" i="1"/>
  <c r="AF11" i="1" s="1"/>
  <c r="AH11" i="1" s="1"/>
  <c r="BD10" i="1"/>
  <c r="BC10" i="1"/>
  <c r="AY10" i="1"/>
  <c r="AS10" i="1"/>
  <c r="AP10" i="1"/>
  <c r="AN10" i="1"/>
  <c r="AJ10" i="1"/>
  <c r="AK10" i="1" s="1"/>
  <c r="AD10" i="1"/>
  <c r="AF10" i="1" s="1"/>
  <c r="AH10" i="1" s="1"/>
  <c r="I10" i="1"/>
  <c r="BD9" i="1"/>
  <c r="BC9" i="1"/>
  <c r="AY9" i="1"/>
  <c r="AS9" i="1"/>
  <c r="AP9" i="1"/>
  <c r="AN9" i="1"/>
  <c r="AT9" i="1" s="1"/>
  <c r="AJ9" i="1"/>
  <c r="AK9" i="1" s="1"/>
  <c r="AD9" i="1"/>
  <c r="AF9" i="1" s="1"/>
  <c r="AH9" i="1" s="1"/>
  <c r="I9" i="1"/>
  <c r="BD8" i="1"/>
  <c r="BC8" i="1"/>
  <c r="AY8" i="1"/>
  <c r="AS8" i="1"/>
  <c r="AP8" i="1"/>
  <c r="AN8" i="1"/>
  <c r="AJ8" i="1"/>
  <c r="AK8" i="1" s="1"/>
  <c r="AD8" i="1"/>
  <c r="AF8" i="1" s="1"/>
  <c r="AH8" i="1" s="1"/>
  <c r="I8" i="1"/>
  <c r="BD7" i="1"/>
  <c r="BC7" i="1"/>
  <c r="AY7" i="1"/>
  <c r="AS7" i="1"/>
  <c r="AP7" i="1"/>
  <c r="AN7" i="1"/>
  <c r="AJ7" i="1"/>
  <c r="AK7" i="1" s="1"/>
  <c r="AD7" i="1"/>
  <c r="AF7" i="1" s="1"/>
  <c r="AH7" i="1" s="1"/>
  <c r="I7" i="1"/>
  <c r="BD6" i="1"/>
  <c r="BC6" i="1"/>
  <c r="AY6" i="1"/>
  <c r="AS6" i="1"/>
  <c r="AP6" i="1"/>
  <c r="AN6" i="1"/>
  <c r="AJ6" i="1"/>
  <c r="AK6" i="1" s="1"/>
  <c r="AD6" i="1"/>
  <c r="AF6" i="1" s="1"/>
  <c r="AH6" i="1" s="1"/>
  <c r="BD5" i="1"/>
  <c r="BC5" i="1"/>
  <c r="AY5" i="1"/>
  <c r="AS5" i="1"/>
  <c r="AP5" i="1"/>
  <c r="AN5" i="1"/>
  <c r="AJ5" i="1"/>
  <c r="AK5" i="1" s="1"/>
  <c r="AD5" i="1"/>
  <c r="AF5" i="1" s="1"/>
  <c r="AH5" i="1" s="1"/>
  <c r="I5" i="1"/>
  <c r="BD4" i="1"/>
  <c r="BC4" i="1"/>
  <c r="AY4" i="1"/>
  <c r="AS4" i="1"/>
  <c r="AP4" i="1"/>
  <c r="AN4" i="1"/>
  <c r="AJ4" i="1"/>
  <c r="AK4" i="1" s="1"/>
  <c r="AD4" i="1"/>
  <c r="AF4" i="1" s="1"/>
  <c r="AH4" i="1" s="1"/>
  <c r="BD3" i="1"/>
  <c r="BC3" i="1"/>
  <c r="AY3" i="1"/>
  <c r="AS3" i="1"/>
  <c r="AP3" i="1"/>
  <c r="AN3" i="1"/>
  <c r="AJ3" i="1"/>
  <c r="AK3" i="1" s="1"/>
  <c r="AD3" i="1"/>
  <c r="AF3" i="1" s="1"/>
  <c r="AH3" i="1" s="1"/>
  <c r="BD2" i="1"/>
  <c r="BC2" i="1"/>
  <c r="AY2" i="1"/>
  <c r="AS2" i="1"/>
  <c r="AP2" i="1"/>
  <c r="AN2" i="1"/>
  <c r="AJ2" i="1"/>
  <c r="AK2" i="1" s="1"/>
  <c r="AD2" i="1"/>
  <c r="AF2" i="1" s="1"/>
  <c r="AH2" i="1" s="1"/>
  <c r="AL8" i="1" l="1"/>
  <c r="AT7" i="1"/>
  <c r="AT12" i="1"/>
  <c r="AT17" i="1"/>
  <c r="AL6" i="1"/>
  <c r="AL10" i="1"/>
  <c r="AL4" i="1"/>
  <c r="AT13" i="1"/>
  <c r="AU13" i="1" s="1"/>
  <c r="AL17" i="1"/>
  <c r="AT3" i="1"/>
  <c r="AT4" i="1"/>
  <c r="AT10" i="1"/>
  <c r="AU10" i="1" s="1"/>
  <c r="AT11" i="1"/>
  <c r="AL2" i="1"/>
  <c r="AT5" i="1"/>
  <c r="AT6" i="1"/>
  <c r="AU6" i="1" s="1"/>
  <c r="AT16" i="1"/>
  <c r="AT2" i="1"/>
  <c r="AT8" i="1"/>
  <c r="AU8" i="1" s="1"/>
  <c r="BB8" i="1" s="1"/>
  <c r="AL13" i="1"/>
  <c r="AL5" i="1"/>
  <c r="AU5" i="1" s="1"/>
  <c r="BB5" i="1" s="1"/>
  <c r="AT14" i="1"/>
  <c r="AL15" i="1"/>
  <c r="AU15" i="1" s="1"/>
  <c r="AV15" i="1" s="1"/>
  <c r="AL7" i="1"/>
  <c r="AU7" i="1" s="1"/>
  <c r="AL12" i="1"/>
  <c r="AU12" i="1" s="1"/>
  <c r="AL14" i="1"/>
  <c r="AU14" i="1" s="1"/>
  <c r="AU4" i="1"/>
  <c r="AL3" i="1"/>
  <c r="AU3" i="1" s="1"/>
  <c r="AL9" i="1"/>
  <c r="AU9" i="1" s="1"/>
  <c r="AL11" i="1"/>
  <c r="AU11" i="1" s="1"/>
  <c r="AL16" i="1"/>
  <c r="AU16" i="1" s="1"/>
  <c r="AV10" i="1" l="1"/>
  <c r="BB10" i="1"/>
  <c r="AU17" i="1"/>
  <c r="AV5" i="1"/>
  <c r="BB15" i="1"/>
  <c r="AU2" i="1"/>
  <c r="BB6" i="1"/>
  <c r="AV6" i="1"/>
  <c r="AV8" i="1"/>
  <c r="BB11" i="1"/>
  <c r="AV11" i="1"/>
  <c r="BB7" i="1"/>
  <c r="AV7" i="1"/>
  <c r="BB9" i="1"/>
  <c r="AV9" i="1"/>
  <c r="BB4" i="1"/>
  <c r="AV4" i="1"/>
  <c r="AV2" i="1"/>
  <c r="BB2" i="1"/>
  <c r="AV16" i="1"/>
  <c r="BB16" i="1"/>
  <c r="BB3" i="1"/>
  <c r="AV3" i="1"/>
  <c r="BB14" i="1"/>
  <c r="AV14" i="1"/>
  <c r="AV13" i="1"/>
  <c r="BB13" i="1"/>
  <c r="BB12" i="1"/>
  <c r="AV12" i="1"/>
  <c r="BB17" i="1" l="1"/>
  <c r="AV17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<sst xmlns="http://schemas.openxmlformats.org/spreadsheetml/2006/main" count="317" uniqueCount="146">
  <si>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</si>
  <si>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</si>
  <si>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</si>
  <si>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</si>
  <si>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</si>
  <si>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</si>
  <si>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</si>
  <si>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</si>
  <si>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</si>
  <si>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</si>
  <si>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</si>
  <si>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</si>
  <si>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</si>
  <si>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</si>
  <si>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</si>
  <si>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</si>
  <si>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</si>
  <si>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</si>
  <si>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</si>
  <si>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</si>
  <si>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</si>
  <si>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</si>
  <si>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</si>
  <si>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</si>
  <si>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</si>
  <si>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</si>
  <si>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</si>
  <si>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</si>
  <si>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</si>
  <si>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</si>
  <si>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</si>
  <si>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</si>
  <si>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</si>
  <si>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</si>
  <si>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</si>
  <si>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</si>
  <si>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</si>
  <si>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</si>
  <si>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</si>
  <si>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</si>
  <si>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</si>
  <si>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</si>
  <si>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</si>
  <si>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</si>
  <si>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</si>
  <si>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</si>
  <si>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</si>
  <si>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</si>
  <si>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</si>
  <si>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</si>
  <si>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</si>
  <si>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</si>
  <si>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</si>
  <si>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</si>
  <si>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</si>
  <si>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</si>
  <si>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</si>
  <si>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</si>
  <si>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</si>
  <si>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</si>
  <si>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</si>
  <si>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</si>
  <si>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Brand</t>
  </si>
  <si>
    <t>Bath Accessories</t>
  </si>
  <si>
    <t>Bear w/Sweater</t>
    <phoneticPr fontId="10" type="noConversion"/>
  </si>
  <si>
    <t>Resin Lotion Pump(w/plastic gold  pump)</t>
  </si>
  <si>
    <t>Lotion Pump(w/plastic gold  pump)</t>
  </si>
  <si>
    <t>Resin+handpainted</t>
  </si>
  <si>
    <t>4.3x3.9x8.1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</si>
  <si>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</si>
  <si>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-8918</t>
    </r>
    <phoneticPr fontId="3" type="noConversion"/>
  </si>
  <si>
    <t>Piece</t>
  </si>
  <si>
    <t>Normal</t>
  </si>
  <si>
    <t>2 pcs /inner box ,8 pcs /master carton</t>
  </si>
  <si>
    <t>8424.89.9000</t>
  </si>
  <si>
    <t>Yantian,China</t>
  </si>
  <si>
    <t>China</t>
  </si>
  <si>
    <t>S-DGJY</t>
    <phoneticPr fontId="10" type="noConversion"/>
  </si>
  <si>
    <t>Pink Carousel</t>
    <phoneticPr fontId="10" type="noConversion"/>
  </si>
  <si>
    <t>4.5x4.5x8.2"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</si>
  <si>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</si>
  <si>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-8919</t>
    </r>
    <r>
      <rPr>
        <sz val="11"/>
        <color theme="1"/>
        <rFont val="宋体"/>
        <family val="2"/>
        <charset val="134"/>
        <scheme val="minor"/>
      </rPr>
      <t/>
    </r>
  </si>
  <si>
    <t>Gingerbread Family</t>
    <phoneticPr fontId="10" type="noConversion"/>
  </si>
  <si>
    <t>Lotion Pump(w/plastic gold  pump)</t>
    <phoneticPr fontId="10" type="noConversion"/>
  </si>
  <si>
    <t>5x3.5x8.2"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</si>
  <si>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</si>
  <si>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-8920</t>
    </r>
    <r>
      <rPr>
        <sz val="11"/>
        <color theme="1"/>
        <rFont val="宋体"/>
        <family val="2"/>
        <charset val="134"/>
        <scheme val="minor"/>
      </rPr>
      <t/>
    </r>
  </si>
  <si>
    <t>S-DGJY</t>
    <phoneticPr fontId="10" type="noConversion"/>
  </si>
  <si>
    <t>Candy Snowman Family</t>
  </si>
  <si>
    <t>Resin Lotion Pump(brush nick plastic pump )</t>
  </si>
  <si>
    <t>resin+hand painted</t>
  </si>
  <si>
    <t>5.2x3.5x8.3"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</si>
  <si>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-8921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</si>
  <si>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</si>
  <si>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 xml:space="preserve">Holiday Corgi </t>
    <phoneticPr fontId="10" type="noConversion"/>
  </si>
  <si>
    <t>6.2x4x8.1"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</si>
  <si>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-8922</t>
    </r>
    <r>
      <rPr>
        <sz val="11"/>
        <color theme="1"/>
        <rFont val="宋体"/>
        <family val="2"/>
        <charset val="134"/>
        <scheme val="minor"/>
      </rPr>
      <t/>
    </r>
  </si>
  <si>
    <t>S-DGJY</t>
    <phoneticPr fontId="10" type="noConversion"/>
  </si>
  <si>
    <t>Candy House</t>
  </si>
  <si>
    <t>Resin Lotion Pump(Gold plastic pump )</t>
  </si>
  <si>
    <t>4.5x4x8.5"</t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</si>
  <si>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</si>
  <si>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-8923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</si>
  <si>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</si>
  <si>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Gingerbread House</t>
  </si>
  <si>
    <t>5.3x4x8.5"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</si>
  <si>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-8924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</si>
  <si>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</si>
  <si>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White House</t>
  </si>
  <si>
    <t>4.3*3.5x8.5"</t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</si>
  <si>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</si>
  <si>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-8925</t>
    </r>
    <r>
      <rPr>
        <sz val="11"/>
        <color theme="1"/>
        <rFont val="宋体"/>
        <family val="2"/>
        <charset val="134"/>
        <scheme val="minor"/>
      </rPr>
      <t/>
    </r>
  </si>
  <si>
    <t>Santa couple w/presents</t>
  </si>
  <si>
    <t>5.5x4.3x10.4"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</si>
  <si>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-8926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</si>
  <si>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</si>
  <si>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Penguin Family Tree</t>
    <phoneticPr fontId="10" type="noConversion"/>
  </si>
  <si>
    <t>4.6x3.9x8.7"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</si>
  <si>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</si>
  <si>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-8927</t>
    </r>
    <r>
      <rPr>
        <sz val="11"/>
        <color theme="1"/>
        <rFont val="宋体"/>
        <family val="2"/>
        <charset val="134"/>
        <scheme val="minor"/>
      </rPr>
      <t/>
    </r>
  </si>
  <si>
    <t>Bow Tree</t>
  </si>
  <si>
    <t>Resin Lotion Pump(w/plastic chrome  pump)</t>
    <phoneticPr fontId="10" type="noConversion"/>
  </si>
  <si>
    <t>Lotion Pump(w/plastic chrome  pump)</t>
    <phoneticPr fontId="10" type="noConversion"/>
  </si>
  <si>
    <t>4.3x4.3x8.3"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</si>
  <si>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-8928</t>
    </r>
    <r>
      <rPr>
        <sz val="11"/>
        <color theme="1"/>
        <rFont val="宋体"/>
        <family val="2"/>
        <charset val="134"/>
        <scheme val="minor"/>
      </rPr>
      <t/>
    </r>
  </si>
  <si>
    <t>S-DGJY</t>
    <phoneticPr fontId="10" type="noConversion"/>
  </si>
  <si>
    <t>Snow flakes</t>
    <phoneticPr fontId="10" type="noConversion"/>
  </si>
  <si>
    <t>Lotion Pump(w/plastic chrome pump)</t>
    <phoneticPr fontId="10" type="noConversion"/>
  </si>
  <si>
    <t>3.1x3.1x8.2"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</si>
  <si>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-8929</t>
    </r>
    <r>
      <rPr>
        <sz val="11"/>
        <color theme="1"/>
        <rFont val="宋体"/>
        <family val="2"/>
        <charset val="134"/>
        <scheme val="minor"/>
      </rPr>
      <t/>
    </r>
  </si>
  <si>
    <t>Santa w/presents</t>
  </si>
  <si>
    <t>Resin Lotion Pump(w/plastic gold  pump)</t>
    <phoneticPr fontId="10" type="noConversion"/>
  </si>
  <si>
    <t>3.8x3.25x8.6"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</si>
  <si>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-8930</t>
    </r>
    <r>
      <rPr>
        <sz val="11"/>
        <color theme="1"/>
        <rFont val="宋体"/>
        <family val="2"/>
        <charset val="134"/>
        <scheme val="minor"/>
      </rPr>
      <t/>
    </r>
  </si>
  <si>
    <t>Snowman couple</t>
  </si>
  <si>
    <t>Resin Lotion Pump(chrome plastic pump )</t>
  </si>
  <si>
    <t>4.1x2.7x7.9"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</si>
  <si>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-8931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</si>
  <si>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</si>
  <si>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Resin Lotion Pump(black plastic pump )</t>
  </si>
  <si>
    <r>
      <t>Clear</t>
    </r>
    <r>
      <rPr>
        <sz val="11"/>
        <rFont val="Calibri"/>
        <family val="2"/>
      </rPr>
      <t xml:space="preserve"> resin+hand painted</t>
    </r>
  </si>
  <si>
    <t>4.6x4.3x8.5"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</si>
  <si>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-8932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</si>
  <si>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</si>
  <si>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4x3x8.3"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</si>
  <si>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-8933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</si>
</sst>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[$¥-804]#,##0.00"/>
    <numFmt numFmtId="185" formatCode="&quot;$&quot;#,##0.00"/>
    <numFmt numFmtId="186" formatCode="\$#,##0.00_);[Red]&quot;($&quot;#,##0.00\)"/>
    <numFmt numFmtId="187" formatCode="[$-409]d/mmm;@"/>
  </numFmts>
  <fonts count="14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  <charset val="1"/>
    </font>
    <font>
      <b/>
      <sz val="11"/>
      <color rgb="FF0000FF"/>
      <name val="Calibri"/>
      <family val="2"/>
    </font>
    <font>
      <sz val="11"/>
      <name val="Arial"/>
      <family val="2"/>
      <charset val="1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9" fontId="0" fillId="0" borderId="0"/>
    <xf numFmtId="179" fontId="5" fillId="0" borderId="0"/>
    <xf numFmtId="179" fontId="8" fillId="0" borderId="0"/>
    <xf numFmtId="184" fontId="11" fillId="0" borderId="0"/>
    <xf numFmtId="9" fontId="5" fillId="0" borderId="0"/>
    <xf numFmtId="179" fontId="2" fillId="0" borderId="0"/>
    <xf numFmtId="187" fontId="12" fillId="0" borderId="0" applyProtection="0"/>
    <xf numFmtId="179" fontId="12" fillId="0" borderId="0"/>
  </cellStyleXfs>
  <cellXfs count="85">
    <xf numFmtId="179" fontId="0" fillId="0" borderId="0" xfId="0"/>
    <xf numFmtId="179" fontId="2" fillId="0" borderId="0" xfId="0" applyFont="1" applyAlignment="1">
      <alignment horizontal="center" wrapText="1"/>
    </xf>
    <xf numFmtId="179" fontId="2" fillId="0" borderId="0" xfId="0" applyFont="1" applyAlignment="1">
      <alignment wrapText="1"/>
    </xf>
    <xf numFmtId="179" fontId="2" fillId="0" borderId="0" xfId="1" applyFont="1" applyAlignment="1">
      <alignment wrapText="1"/>
    </xf>
    <xf numFmtId="10" fontId="2" fillId="0" borderId="0" xfId="0" applyNumberFormat="1" applyFont="1" applyAlignment="1">
      <alignment wrapText="1"/>
    </xf>
    <xf numFmtId="176" fontId="2" fillId="0" borderId="0" xfId="0" applyNumberFormat="1" applyFont="1" applyAlignment="1">
      <alignment wrapText="1"/>
    </xf>
    <xf numFmtId="179" fontId="0" fillId="0" borderId="0" xfId="0" applyAlignment="1">
      <alignment wrapText="1"/>
    </xf>
    <xf numFmtId="179" fontId="6" fillId="0" borderId="2" xfId="0" applyFont="1" applyBorder="1" applyAlignment="1">
      <alignment horizontal="center" wrapText="1"/>
    </xf>
    <xf numFmtId="179" fontId="6" fillId="3" borderId="2" xfId="0" applyFont="1" applyFill="1" applyBorder="1" applyAlignment="1">
      <alignment horizontal="center" wrapText="1"/>
    </xf>
    <xf numFmtId="179" fontId="7" fillId="3" borderId="2" xfId="0" applyFont="1" applyFill="1" applyBorder="1" applyAlignment="1">
      <alignment horizontal="center" wrapText="1"/>
    </xf>
    <xf numFmtId="179" fontId="7" fillId="4" borderId="2" xfId="0" applyFont="1" applyFill="1" applyBorder="1" applyAlignment="1">
      <alignment horizontal="center" wrapText="1"/>
    </xf>
    <xf numFmtId="179" fontId="6" fillId="4" borderId="2" xfId="0" applyFont="1" applyFill="1" applyBorder="1" applyAlignment="1">
      <alignment horizontal="center" wrapText="1"/>
    </xf>
    <xf numFmtId="179" fontId="6" fillId="4" borderId="2" xfId="1" applyFont="1" applyFill="1" applyBorder="1" applyAlignment="1">
      <alignment horizontal="center" wrapText="1"/>
    </xf>
    <xf numFmtId="176" fontId="6" fillId="5" borderId="1" xfId="0" applyNumberFormat="1" applyFont="1" applyFill="1" applyBorder="1" applyAlignment="1">
      <alignment horizontal="center" wrapText="1"/>
    </xf>
    <xf numFmtId="179" fontId="7" fillId="0" borderId="2" xfId="0" applyFont="1" applyBorder="1" applyAlignment="1">
      <alignment horizontal="center" wrapText="1"/>
    </xf>
    <xf numFmtId="177" fontId="6" fillId="0" borderId="2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 wrapText="1"/>
    </xf>
    <xf numFmtId="178" fontId="9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9" fillId="0" borderId="2" xfId="2" applyNumberFormat="1" applyFont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0" fontId="6" fillId="0" borderId="2" xfId="0" applyNumberFormat="1" applyFont="1" applyBorder="1" applyAlignment="1">
      <alignment horizontal="center" wrapText="1"/>
    </xf>
    <xf numFmtId="176" fontId="9" fillId="4" borderId="2" xfId="2" applyNumberFormat="1" applyFont="1" applyFill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76" fontId="9" fillId="2" borderId="2" xfId="2" applyNumberFormat="1" applyFont="1" applyFill="1" applyBorder="1" applyAlignment="1">
      <alignment wrapText="1"/>
    </xf>
    <xf numFmtId="10" fontId="9" fillId="2" borderId="2" xfId="2" applyNumberFormat="1" applyFont="1" applyFill="1" applyBorder="1" applyAlignment="1">
      <alignment wrapText="1"/>
    </xf>
    <xf numFmtId="176" fontId="6" fillId="6" borderId="2" xfId="2" applyNumberFormat="1" applyFont="1" applyFill="1" applyBorder="1" applyAlignment="1">
      <alignment wrapText="1"/>
    </xf>
    <xf numFmtId="176" fontId="6" fillId="2" borderId="2" xfId="0" applyNumberFormat="1" applyFont="1" applyFill="1" applyBorder="1" applyAlignment="1">
      <alignment horizontal="center" wrapText="1"/>
    </xf>
    <xf numFmtId="176" fontId="6" fillId="2" borderId="1" xfId="2" applyNumberFormat="1" applyFont="1" applyFill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179" fontId="6" fillId="0" borderId="2" xfId="0" applyFont="1" applyBorder="1" applyAlignment="1">
      <alignment wrapText="1"/>
    </xf>
    <xf numFmtId="179" fontId="6" fillId="0" borderId="0" xfId="0" applyFont="1" applyAlignment="1">
      <alignment wrapText="1"/>
    </xf>
    <xf numFmtId="179" fontId="2" fillId="0" borderId="2" xfId="0" applyFont="1" applyBorder="1" applyAlignment="1">
      <alignment horizontal="center" vertical="center"/>
    </xf>
    <xf numFmtId="179" fontId="2" fillId="0" borderId="2" xfId="0" applyFont="1" applyBorder="1" applyAlignment="1">
      <alignment vertical="center"/>
    </xf>
    <xf numFmtId="179" fontId="2" fillId="0" borderId="2" xfId="0" applyFont="1" applyBorder="1" applyAlignment="1">
      <alignment horizontal="left" vertical="center"/>
    </xf>
    <xf numFmtId="179" fontId="2" fillId="0" borderId="2" xfId="0" applyNumberFormat="1" applyFont="1" applyBorder="1" applyAlignment="1">
      <alignment horizontal="left" vertical="center" wrapText="1"/>
    </xf>
    <xf numFmtId="179" fontId="2" fillId="0" borderId="2" xfId="0" applyFont="1" applyBorder="1" applyAlignment="1">
      <alignment horizontal="left" vertical="center" wrapText="1"/>
    </xf>
    <xf numFmtId="180" fontId="2" fillId="0" borderId="2" xfId="0" applyNumberFormat="1" applyFont="1" applyBorder="1" applyAlignment="1">
      <alignment horizontal="left" vertical="center"/>
    </xf>
    <xf numFmtId="179" fontId="2" fillId="0" borderId="2" xfId="0" applyFont="1" applyBorder="1" applyAlignment="1">
      <alignment vertical="center" wrapText="1"/>
    </xf>
    <xf numFmtId="179" fontId="2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/>
    </xf>
    <xf numFmtId="181" fontId="6" fillId="7" borderId="2" xfId="0" applyNumberFormat="1" applyFont="1" applyFill="1" applyBorder="1" applyAlignment="1">
      <alignment horizontal="left" vertical="center"/>
    </xf>
    <xf numFmtId="182" fontId="2" fillId="0" borderId="2" xfId="0" applyNumberFormat="1" applyFont="1" applyBorder="1" applyAlignment="1">
      <alignment horizontal="left" vertical="center"/>
    </xf>
    <xf numFmtId="2" fontId="2" fillId="0" borderId="2" xfId="0" applyNumberFormat="1" applyFont="1" applyBorder="1" applyAlignment="1">
      <alignment vertical="center"/>
    </xf>
    <xf numFmtId="183" fontId="2" fillId="0" borderId="2" xfId="0" applyNumberFormat="1" applyFont="1" applyBorder="1" applyAlignment="1">
      <alignment horizontal="left" vertical="center"/>
    </xf>
    <xf numFmtId="178" fontId="2" fillId="8" borderId="2" xfId="0" applyNumberFormat="1" applyFont="1" applyFill="1" applyBorder="1" applyAlignment="1">
      <alignment vertical="center"/>
    </xf>
    <xf numFmtId="1" fontId="2" fillId="8" borderId="2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176" fontId="2" fillId="8" borderId="2" xfId="0" applyNumberFormat="1" applyFont="1" applyFill="1" applyBorder="1" applyAlignment="1">
      <alignment vertical="center"/>
    </xf>
    <xf numFmtId="184" fontId="2" fillId="9" borderId="2" xfId="3" applyFont="1" applyFill="1" applyBorder="1" applyAlignment="1">
      <alignment horizontal="center" vertical="center" wrapText="1"/>
    </xf>
    <xf numFmtId="10" fontId="2" fillId="0" borderId="2" xfId="3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0" fontId="2" fillId="8" borderId="2" xfId="4" applyNumberFormat="1" applyFont="1" applyFill="1" applyBorder="1" applyAlignment="1">
      <alignment vertical="center"/>
    </xf>
    <xf numFmtId="185" fontId="6" fillId="7" borderId="2" xfId="0" applyNumberFormat="1" applyFont="1" applyFill="1" applyBorder="1" applyAlignment="1">
      <alignment horizontal="left" vertical="center"/>
    </xf>
    <xf numFmtId="18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 wrapText="1"/>
    </xf>
    <xf numFmtId="2" fontId="2" fillId="8" borderId="2" xfId="0" applyNumberFormat="1" applyFont="1" applyFill="1" applyBorder="1" applyAlignment="1">
      <alignment vertical="center"/>
    </xf>
    <xf numFmtId="179" fontId="2" fillId="0" borderId="2" xfId="5" applyFont="1" applyBorder="1" applyAlignment="1">
      <alignment horizontal="left" vertical="center"/>
    </xf>
    <xf numFmtId="179" fontId="2" fillId="0" borderId="0" xfId="0" applyFont="1" applyAlignment="1">
      <alignment vertical="center" wrapText="1"/>
    </xf>
    <xf numFmtId="179" fontId="0" fillId="0" borderId="0" xfId="0" applyAlignment="1">
      <alignment vertical="center" wrapText="1"/>
    </xf>
    <xf numFmtId="187" fontId="2" fillId="9" borderId="2" xfId="6" applyFont="1" applyFill="1" applyBorder="1" applyAlignment="1">
      <alignment horizontal="left" vertical="center" wrapText="1"/>
    </xf>
    <xf numFmtId="180" fontId="2" fillId="0" borderId="2" xfId="0" applyNumberFormat="1" applyFont="1" applyBorder="1" applyAlignment="1">
      <alignment horizontal="left" vertical="center" wrapText="1"/>
    </xf>
    <xf numFmtId="181" fontId="6" fillId="7" borderId="2" xfId="0" applyNumberFormat="1" applyFont="1" applyFill="1" applyBorder="1" applyAlignment="1">
      <alignment horizontal="left" vertical="center" wrapText="1"/>
    </xf>
    <xf numFmtId="182" fontId="2" fillId="0" borderId="2" xfId="0" applyNumberFormat="1" applyFont="1" applyBorder="1" applyAlignment="1">
      <alignment horizontal="left" vertical="center" wrapText="1"/>
    </xf>
    <xf numFmtId="183" fontId="2" fillId="0" borderId="2" xfId="0" applyNumberFormat="1" applyFont="1" applyBorder="1" applyAlignment="1">
      <alignment horizontal="left" vertical="center" wrapText="1"/>
    </xf>
    <xf numFmtId="185" fontId="6" fillId="7" borderId="2" xfId="0" applyNumberFormat="1" applyFont="1" applyFill="1" applyBorder="1" applyAlignment="1">
      <alignment horizontal="left" vertical="center" wrapText="1"/>
    </xf>
    <xf numFmtId="179" fontId="2" fillId="0" borderId="2" xfId="5" applyFont="1" applyBorder="1" applyAlignment="1">
      <alignment horizontal="left" vertical="center" wrapText="1"/>
    </xf>
    <xf numFmtId="179" fontId="2" fillId="9" borderId="2" xfId="0" applyFont="1" applyFill="1" applyBorder="1" applyAlignment="1">
      <alignment horizontal="left" vertical="center" wrapText="1"/>
    </xf>
    <xf numFmtId="183" fontId="2" fillId="9" borderId="2" xfId="0" applyNumberFormat="1" applyFont="1" applyFill="1" applyBorder="1" applyAlignment="1">
      <alignment horizontal="left" vertical="center"/>
    </xf>
    <xf numFmtId="179" fontId="2" fillId="9" borderId="2" xfId="5" applyFont="1" applyFill="1" applyBorder="1" applyAlignment="1">
      <alignment horizontal="left" vertical="center"/>
    </xf>
    <xf numFmtId="179" fontId="2" fillId="0" borderId="2" xfId="0" applyFont="1" applyBorder="1" applyAlignment="1">
      <alignment horizontal="center" vertical="center" wrapText="1"/>
    </xf>
    <xf numFmtId="176" fontId="2" fillId="8" borderId="2" xfId="0" applyNumberFormat="1" applyFont="1" applyFill="1" applyBorder="1" applyAlignment="1">
      <alignment vertical="center" wrapText="1"/>
    </xf>
    <xf numFmtId="10" fontId="2" fillId="8" borderId="2" xfId="4" applyNumberFormat="1" applyFont="1" applyFill="1" applyBorder="1" applyAlignment="1">
      <alignment vertical="center" wrapText="1"/>
    </xf>
    <xf numFmtId="179" fontId="4" fillId="7" borderId="0" xfId="0" applyFont="1" applyFill="1" applyAlignment="1">
      <alignment horizontal="left" vertical="center"/>
    </xf>
    <xf numFmtId="179" fontId="2" fillId="0" borderId="2" xfId="7" applyFont="1" applyBorder="1" applyAlignment="1">
      <alignment horizontal="left" vertical="center" wrapText="1"/>
    </xf>
    <xf numFmtId="179" fontId="2" fillId="7" borderId="2" xfId="0" applyFont="1" applyFill="1" applyBorder="1" applyAlignment="1">
      <alignment vertical="center" wrapText="1"/>
    </xf>
    <xf numFmtId="187" fontId="4" fillId="9" borderId="2" xfId="6" applyFont="1" applyFill="1" applyBorder="1" applyAlignment="1">
      <alignment horizontal="left" vertical="center" wrapText="1"/>
    </xf>
    <xf numFmtId="181" fontId="13" fillId="7" borderId="2" xfId="0" applyNumberFormat="1" applyFont="1" applyFill="1" applyBorder="1" applyAlignment="1">
      <alignment horizontal="left" vertical="center" wrapText="1"/>
    </xf>
    <xf numFmtId="185" fontId="13" fillId="7" borderId="2" xfId="0" applyNumberFormat="1" applyFont="1" applyFill="1" applyBorder="1" applyAlignment="1">
      <alignment horizontal="left" vertical="center" wrapText="1"/>
    </xf>
    <xf numFmtId="177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178" fontId="2" fillId="0" borderId="0" xfId="0" applyNumberFormat="1" applyFont="1" applyAlignment="1">
      <alignment wrapText="1"/>
    </xf>
  </cellXfs>
  <cellStyles count="8">
    <cellStyle name="Normal 2" xfId="1"/>
    <cellStyle name="Normal 2 18 2" xfId="2"/>
    <cellStyle name="Normal 3" xfId="5"/>
    <cellStyle name="Percent 2" xfId="4"/>
    <cellStyle name="常规" xfId="0" builtinId="0"/>
    <cellStyle name="常规_quotation-Mercury  3.22.2011 (for BBB)_BBB Spring 12 Styleout Belize - Heather 102111" xfId="7"/>
    <cellStyle name="常规_quotation-Mercury  3.22.2011 (for BBB)_JLA BBB quotation sheet -9.13 2 2" xfId="6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NULL" TargetMode="External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415146</xdr:colOff>
      <xdr:row>1</xdr:row>
      <xdr:rowOff>128283</xdr:rowOff>
    </xdr:from>
    <xdr:to>
      <xdr:col>1</xdr:col>
      <xdr:colOff>1790103</xdr:colOff>
      <xdr:row>2</xdr:row>
      <xdr:rowOff>22616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xmlns="" id="{EE24EE5A-D940-458C-8547-4664FA3D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91421" y="1347483"/>
          <a:ext cx="1374957" cy="11611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699141</xdr:colOff>
      <xdr:row>2</xdr:row>
      <xdr:rowOff>70555</xdr:rowOff>
    </xdr:from>
    <xdr:to>
      <xdr:col>1</xdr:col>
      <xdr:colOff>1662574</xdr:colOff>
      <xdr:row>2</xdr:row>
      <xdr:rowOff>1212272</xdr:rowOff>
    </xdr:to>
    <xdr:pic>
      <xdr:nvPicPr>
        <xdr:cNvPr id="3" name="图片 3">
          <a:extLst>
            <a:ext uri="{FF2B5EF4-FFF2-40B4-BE49-F238E27FC236}">
              <a16:creationId xmlns:a16="http://schemas.microsoft.com/office/drawing/2014/main" xmlns="" id="{6E9878DE-2529-472D-B9C6-4D00D01F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375416" y="2556580"/>
          <a:ext cx="963433" cy="11417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718384</xdr:colOff>
      <xdr:row>3</xdr:row>
      <xdr:rowOff>44899</xdr:rowOff>
    </xdr:from>
    <xdr:to>
      <xdr:col>1</xdr:col>
      <xdr:colOff>1603535</xdr:colOff>
      <xdr:row>3</xdr:row>
      <xdr:rowOff>1241147</xdr:rowOff>
    </xdr:to>
    <xdr:pic>
      <xdr:nvPicPr>
        <xdr:cNvPr id="4" name="图片 4">
          <a:extLst>
            <a:ext uri="{FF2B5EF4-FFF2-40B4-BE49-F238E27FC236}">
              <a16:creationId xmlns:a16="http://schemas.microsoft.com/office/drawing/2014/main" xmlns="" id="{FD0D7EF3-290D-4915-9AD7-FF7C98A5F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2"/>
        <a:stretch>
          <a:fillRect/>
        </a:stretch>
      </xdr:blipFill>
      <xdr:spPr>
        <a:xfrm>
          <a:off x="1394659" y="3797749"/>
          <a:ext cx="885151" cy="11962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583687</xdr:colOff>
      <xdr:row>4</xdr:row>
      <xdr:rowOff>160354</xdr:rowOff>
    </xdr:from>
    <xdr:to>
      <xdr:col>1</xdr:col>
      <xdr:colOff>1663962</xdr:colOff>
      <xdr:row>4</xdr:row>
      <xdr:rowOff>1235359</xdr:rowOff>
    </xdr:to>
    <xdr:pic>
      <xdr:nvPicPr>
        <xdr:cNvPr id="5" name="图片 20">
          <a:extLst>
            <a:ext uri="{FF2B5EF4-FFF2-40B4-BE49-F238E27FC236}">
              <a16:creationId xmlns:a16="http://schemas.microsoft.com/office/drawing/2014/main" xmlns="" id="{40EE12BD-0336-4508-89CC-A92715500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9962" y="5180029"/>
          <a:ext cx="1080275" cy="1075005"/>
        </a:xfrm>
        <a:prstGeom prst="rect">
          <a:avLst/>
        </a:prstGeom>
      </xdr:spPr>
    </xdr:pic>
    <xdr:clientData/>
  </xdr:twoCellAnchor>
  <xdr:twoCellAnchor editAs="oneCell">
    <xdr:from>
      <xdr:col>1</xdr:col>
      <xdr:colOff>647828</xdr:colOff>
      <xdr:row>5</xdr:row>
      <xdr:rowOff>83384</xdr:rowOff>
    </xdr:from>
    <xdr:to>
      <xdr:col>1</xdr:col>
      <xdr:colOff>1565481</xdr:colOff>
      <xdr:row>5</xdr:row>
      <xdr:rowOff>1153541</xdr:rowOff>
    </xdr:to>
    <xdr:pic>
      <xdr:nvPicPr>
        <xdr:cNvPr id="6" name="图片 21">
          <a:extLst>
            <a:ext uri="{FF2B5EF4-FFF2-40B4-BE49-F238E27FC236}">
              <a16:creationId xmlns:a16="http://schemas.microsoft.com/office/drawing/2014/main" xmlns="" id="{622BD54D-9F2A-435D-A93D-3EA1FD876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4103" y="6369884"/>
          <a:ext cx="917653" cy="1070157"/>
        </a:xfrm>
        <a:prstGeom prst="rect">
          <a:avLst/>
        </a:prstGeom>
      </xdr:spPr>
    </xdr:pic>
    <xdr:clientData/>
  </xdr:twoCellAnchor>
  <xdr:twoCellAnchor editAs="oneCell">
    <xdr:from>
      <xdr:col>1</xdr:col>
      <xdr:colOff>659500</xdr:colOff>
      <xdr:row>6</xdr:row>
      <xdr:rowOff>76969</xdr:rowOff>
    </xdr:from>
    <xdr:to>
      <xdr:col>1</xdr:col>
      <xdr:colOff>1600989</xdr:colOff>
      <xdr:row>6</xdr:row>
      <xdr:rowOff>1252438</xdr:rowOff>
    </xdr:to>
    <xdr:pic>
      <xdr:nvPicPr>
        <xdr:cNvPr id="7" name="图片 22">
          <a:extLst>
            <a:ext uri="{FF2B5EF4-FFF2-40B4-BE49-F238E27FC236}">
              <a16:creationId xmlns:a16="http://schemas.microsoft.com/office/drawing/2014/main" xmlns="" id="{E35E97D6-B845-4876-8726-162892892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5775" y="7630294"/>
          <a:ext cx="941489" cy="1175469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673485</xdr:colOff>
      <xdr:row>7</xdr:row>
      <xdr:rowOff>32071</xdr:rowOff>
    </xdr:from>
    <xdr:to>
      <xdr:col>1</xdr:col>
      <xdr:colOff>1661262</xdr:colOff>
      <xdr:row>7</xdr:row>
      <xdr:rowOff>1229862</xdr:rowOff>
    </xdr:to>
    <xdr:pic>
      <xdr:nvPicPr>
        <xdr:cNvPr id="8" name="图片 9">
          <a:extLst>
            <a:ext uri="{FF2B5EF4-FFF2-40B4-BE49-F238E27FC236}">
              <a16:creationId xmlns:a16="http://schemas.microsoft.com/office/drawing/2014/main" xmlns="" id="{9D6BDCCD-CD69-4E54-8D48-EFFE49F60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2"/>
        <a:stretch>
          <a:fillRect/>
        </a:stretch>
      </xdr:blipFill>
      <xdr:spPr>
        <a:xfrm>
          <a:off x="1349760" y="8852221"/>
          <a:ext cx="987777" cy="11977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609343</xdr:colOff>
      <xdr:row>8</xdr:row>
      <xdr:rowOff>1</xdr:rowOff>
    </xdr:from>
    <xdr:to>
      <xdr:col>1</xdr:col>
      <xdr:colOff>1642019</xdr:colOff>
      <xdr:row>8</xdr:row>
      <xdr:rowOff>1234447</xdr:rowOff>
    </xdr:to>
    <xdr:pic>
      <xdr:nvPicPr>
        <xdr:cNvPr id="9" name="图片 31">
          <a:extLst>
            <a:ext uri="{FF2B5EF4-FFF2-40B4-BE49-F238E27FC236}">
              <a16:creationId xmlns:a16="http://schemas.microsoft.com/office/drawing/2014/main" xmlns="" id="{A9CCD99B-5CE0-42C4-A31B-C83316BCF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2"/>
        <a:stretch>
          <a:fillRect/>
        </a:stretch>
      </xdr:blipFill>
      <xdr:spPr>
        <a:xfrm>
          <a:off x="1285618" y="10086976"/>
          <a:ext cx="1032676" cy="12344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628586</xdr:colOff>
      <xdr:row>9</xdr:row>
      <xdr:rowOff>19242</xdr:rowOff>
    </xdr:from>
    <xdr:to>
      <xdr:col>1</xdr:col>
      <xdr:colOff>1547803</xdr:colOff>
      <xdr:row>9</xdr:row>
      <xdr:rowOff>1205858</xdr:rowOff>
    </xdr:to>
    <xdr:pic>
      <xdr:nvPicPr>
        <xdr:cNvPr id="10" name="图片 32">
          <a:extLst>
            <a:ext uri="{FF2B5EF4-FFF2-40B4-BE49-F238E27FC236}">
              <a16:creationId xmlns:a16="http://schemas.microsoft.com/office/drawing/2014/main" xmlns="" id="{2F7778C8-FEDC-4850-A5FB-124CC5F97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2"/>
        <a:stretch>
          <a:fillRect/>
        </a:stretch>
      </xdr:blipFill>
      <xdr:spPr>
        <a:xfrm>
          <a:off x="1304861" y="11373042"/>
          <a:ext cx="919217" cy="1186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727204</xdr:colOff>
      <xdr:row>10</xdr:row>
      <xdr:rowOff>32071</xdr:rowOff>
    </xdr:from>
    <xdr:to>
      <xdr:col>1</xdr:col>
      <xdr:colOff>1499405</xdr:colOff>
      <xdr:row>10</xdr:row>
      <xdr:rowOff>1244344</xdr:rowOff>
    </xdr:to>
    <xdr:pic>
      <xdr:nvPicPr>
        <xdr:cNvPr id="11" name="图片 1">
          <a:extLst>
            <a:ext uri="{FF2B5EF4-FFF2-40B4-BE49-F238E27FC236}">
              <a16:creationId xmlns:a16="http://schemas.microsoft.com/office/drawing/2014/main" xmlns="" id="{AB25796B-C789-4133-A657-07BC4979B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03479" y="12652696"/>
          <a:ext cx="772201" cy="1212273"/>
        </a:xfrm>
        <a:prstGeom prst="rect">
          <a:avLst/>
        </a:prstGeom>
      </xdr:spPr>
    </xdr:pic>
    <xdr:clientData/>
  </xdr:twoCellAnchor>
  <xdr:twoCellAnchor editAs="oneCell">
    <xdr:from>
      <xdr:col>1</xdr:col>
      <xdr:colOff>237323</xdr:colOff>
      <xdr:row>11</xdr:row>
      <xdr:rowOff>166768</xdr:rowOff>
    </xdr:from>
    <xdr:to>
      <xdr:col>1</xdr:col>
      <xdr:colOff>2078787</xdr:colOff>
      <xdr:row>11</xdr:row>
      <xdr:rowOff>1186616</xdr:rowOff>
    </xdr:to>
    <xdr:pic>
      <xdr:nvPicPr>
        <xdr:cNvPr id="12" name="图片 18">
          <a:extLst>
            <a:ext uri="{FF2B5EF4-FFF2-40B4-BE49-F238E27FC236}">
              <a16:creationId xmlns:a16="http://schemas.microsoft.com/office/drawing/2014/main" xmlns="" id="{8A9A0F92-A548-408D-9DF7-C3124A9A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3598" y="14054218"/>
          <a:ext cx="1841464" cy="1019848"/>
        </a:xfrm>
        <a:prstGeom prst="rect">
          <a:avLst/>
        </a:prstGeom>
      </xdr:spPr>
    </xdr:pic>
    <xdr:clientData/>
  </xdr:twoCellAnchor>
  <xdr:twoCellAnchor editAs="oneCell">
    <xdr:from>
      <xdr:col>1</xdr:col>
      <xdr:colOff>404091</xdr:colOff>
      <xdr:row>12</xdr:row>
      <xdr:rowOff>96212</xdr:rowOff>
    </xdr:from>
    <xdr:to>
      <xdr:col>1</xdr:col>
      <xdr:colOff>1839265</xdr:colOff>
      <xdr:row>12</xdr:row>
      <xdr:rowOff>1213869</xdr:rowOff>
    </xdr:to>
    <xdr:pic>
      <xdr:nvPicPr>
        <xdr:cNvPr id="13" name="Picture 16">
          <a:extLst>
            <a:ext uri="{FF2B5EF4-FFF2-40B4-BE49-F238E27FC236}">
              <a16:creationId xmlns:a16="http://schemas.microsoft.com/office/drawing/2014/main" xmlns="" id="{5AFD72A2-D695-CD5A-1A95-80C631555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80366" y="15250487"/>
          <a:ext cx="1435174" cy="1117657"/>
        </a:xfrm>
        <a:prstGeom prst="rect">
          <a:avLst/>
        </a:prstGeom>
      </xdr:spPr>
    </xdr:pic>
    <xdr:clientData/>
  </xdr:twoCellAnchor>
  <xdr:twoCellAnchor editAs="oneCell">
    <xdr:from>
      <xdr:col>1</xdr:col>
      <xdr:colOff>506716</xdr:colOff>
      <xdr:row>13</xdr:row>
      <xdr:rowOff>59117</xdr:rowOff>
    </xdr:from>
    <xdr:to>
      <xdr:col>1</xdr:col>
      <xdr:colOff>1653251</xdr:colOff>
      <xdr:row>13</xdr:row>
      <xdr:rowOff>1158169</xdr:rowOff>
    </xdr:to>
    <xdr:pic>
      <xdr:nvPicPr>
        <xdr:cNvPr id="14" name="图片 36">
          <a:extLst>
            <a:ext uri="{FF2B5EF4-FFF2-40B4-BE49-F238E27FC236}">
              <a16:creationId xmlns:a16="http://schemas.microsoft.com/office/drawing/2014/main" xmlns="" id="{2E07E976-3549-4727-84E7-B2C1F9274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2"/>
        <a:stretch>
          <a:fillRect/>
        </a:stretch>
      </xdr:blipFill>
      <xdr:spPr>
        <a:xfrm>
          <a:off x="1182991" y="16480217"/>
          <a:ext cx="1146535" cy="10990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667071</xdr:colOff>
      <xdr:row>14</xdr:row>
      <xdr:rowOff>76970</xdr:rowOff>
    </xdr:from>
    <xdr:to>
      <xdr:col>1</xdr:col>
      <xdr:colOff>1346521</xdr:colOff>
      <xdr:row>14</xdr:row>
      <xdr:rowOff>1169805</xdr:rowOff>
    </xdr:to>
    <xdr:pic>
      <xdr:nvPicPr>
        <xdr:cNvPr id="15" name="图片 38">
          <a:extLst>
            <a:ext uri="{FF2B5EF4-FFF2-40B4-BE49-F238E27FC236}">
              <a16:creationId xmlns:a16="http://schemas.microsoft.com/office/drawing/2014/main" xmlns="" id="{A24CBC74-9442-4982-8C4C-C9138B55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43346" y="17764895"/>
          <a:ext cx="679450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615756</xdr:colOff>
      <xdr:row>15</xdr:row>
      <xdr:rowOff>92716</xdr:rowOff>
    </xdr:from>
    <xdr:to>
      <xdr:col>1</xdr:col>
      <xdr:colOff>1522267</xdr:colOff>
      <xdr:row>15</xdr:row>
      <xdr:rowOff>1167501</xdr:rowOff>
    </xdr:to>
    <xdr:pic>
      <xdr:nvPicPr>
        <xdr:cNvPr id="16" name="图片 42">
          <a:extLst>
            <a:ext uri="{FF2B5EF4-FFF2-40B4-BE49-F238E27FC236}">
              <a16:creationId xmlns:a16="http://schemas.microsoft.com/office/drawing/2014/main" xmlns="" id="{652B0B7D-7F3A-473B-9400-E89C178AF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92031" y="19047466"/>
          <a:ext cx="906511" cy="107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598252</xdr:colOff>
      <xdr:row>16</xdr:row>
      <xdr:rowOff>76969</xdr:rowOff>
    </xdr:from>
    <xdr:to>
      <xdr:col>1</xdr:col>
      <xdr:colOff>1536993</xdr:colOff>
      <xdr:row>16</xdr:row>
      <xdr:rowOff>1135302</xdr:rowOff>
    </xdr:to>
    <xdr:pic>
      <xdr:nvPicPr>
        <xdr:cNvPr id="17" name="图片 44">
          <a:extLst>
            <a:ext uri="{FF2B5EF4-FFF2-40B4-BE49-F238E27FC236}">
              <a16:creationId xmlns:a16="http://schemas.microsoft.com/office/drawing/2014/main" xmlns="" id="{5B139C0F-7C59-4A44-B6A3-6EC0F88E9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74527" y="20298544"/>
          <a:ext cx="938741" cy="1058333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17"/>
  <sheetViews>
    <sheetView tabSelected="1" topLeftCell="D1" zoomScale="88" zoomScaleNormal="88" workbookViewId="0">
      <selection activeCell="S4" sqref="S4"/>
    </sheetView>
  </sheetViews>
  <sheetFormatPr defaultColWidth="9.140625" defaultRowHeight="15" x14ac:dyDescent="0.25"/>
  <cols>
    <col min="1" max="1" width="10.140625" style="1" customWidth="1"/>
    <col min="2" max="2" width="32.85546875" style="2" customWidth="1"/>
    <col min="3" max="3" width="8.42578125" style="2" customWidth="1"/>
    <col min="4" max="4" width="15.140625" style="2" customWidth="1"/>
    <col min="5" max="5" width="16.5703125" style="2" customWidth="1"/>
    <col min="6" max="6" width="15.5703125" style="2" customWidth="1"/>
    <col min="7" max="7" width="17.42578125" style="2" customWidth="1"/>
    <col min="8" max="8" width="17.28515625" style="2" customWidth="1"/>
    <col min="9" max="9" width="12.85546875" style="2" customWidth="1"/>
    <col min="10" max="10" width="8.5703125" style="2" customWidth="1"/>
    <col min="11" max="11" width="8.42578125" style="3" customWidth="1"/>
    <col min="12" max="12" width="13.85546875" style="2" customWidth="1"/>
    <col min="13" max="14" width="6.140625" style="2" customWidth="1"/>
    <col min="15" max="15" width="8.5703125" style="2" customWidth="1"/>
    <col min="16" max="16" width="11.7109375" style="2" customWidth="1"/>
    <col min="17" max="17" width="11.28515625" style="2" customWidth="1"/>
    <col min="18" max="18" width="8.85546875" style="2" customWidth="1"/>
    <col min="19" max="19" width="8.5703125" style="5" customWidth="1"/>
    <col min="20" max="20" width="9.42578125" style="2" customWidth="1"/>
    <col min="21" max="21" width="13.140625" style="2" customWidth="1"/>
    <col min="22" max="22" width="8.140625" style="81" customWidth="1"/>
    <col min="23" max="23" width="8.7109375" style="81" customWidth="1"/>
    <col min="24" max="24" width="8.5703125" style="81" customWidth="1"/>
    <col min="25" max="25" width="8.140625" style="81" customWidth="1"/>
    <col min="26" max="26" width="8.7109375" style="81" customWidth="1"/>
    <col min="27" max="27" width="7.140625" style="81" customWidth="1"/>
    <col min="28" max="28" width="9" style="82" customWidth="1"/>
    <col min="29" max="29" width="6.28515625" style="83" customWidth="1"/>
    <col min="30" max="30" width="10" style="84" customWidth="1"/>
    <col min="31" max="31" width="10" style="82" customWidth="1"/>
    <col min="32" max="32" width="9.85546875" style="83" customWidth="1"/>
    <col min="33" max="33" width="11.5703125" style="2" customWidth="1"/>
    <col min="34" max="34" width="8.85546875" style="5" customWidth="1"/>
    <col min="35" max="35" width="14.570312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7109375" style="5" customWidth="1"/>
    <col min="49" max="49" width="12.5703125" style="5" customWidth="1"/>
    <col min="50" max="51" width="12.5703125" style="2" customWidth="1"/>
    <col min="52" max="52" width="12.5703125" style="5" customWidth="1"/>
    <col min="53" max="53" width="12.5703125" style="2" customWidth="1"/>
    <col min="54" max="56" width="12.5703125" style="5" customWidth="1"/>
    <col min="57" max="60" width="12.5703125" style="2" customWidth="1"/>
    <col min="61" max="67" width="9.140625" style="2"/>
    <col min="68" max="16384" width="9.140625" style="6"/>
  </cols>
  <sheetData>
    <row r="1" spans="1:67" ht="67.5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7" s="61" customFormat="1" ht="99.95" customHeight="1" x14ac:dyDescent="0.25">
      <c r="A2" s="33">
        <v>1</v>
      </c>
      <c r="B2" s="34"/>
      <c r="C2" s="34"/>
      <c r="D2" s="35" t="s">
        <v>62</v>
      </c>
      <c r="E2" s="34"/>
      <c r="F2" s="34" t="s">
        <v>63</v>
      </c>
      <c r="G2" s="36" t="s">
        <v>64</v>
      </c>
      <c r="H2" s="37" t="s">
        <v>65</v>
      </c>
      <c r="I2" s="37" t="s">
        <v>66</v>
      </c>
      <c r="J2" s="37" t="s">
        <v>67</v>
      </c>
      <c r="K2" s="37" t="s">
        <v>67</v>
      </c>
      <c r="L2" s="38" t="s">
        <v>68</v>
      </c>
      <c r="M2" s="35" t="s">
        <v>69</v>
      </c>
      <c r="N2" s="34"/>
      <c r="O2" s="39"/>
      <c r="P2" s="40" t="s">
        <v>70</v>
      </c>
      <c r="Q2" s="41"/>
      <c r="R2" s="34" t="s">
        <v>71</v>
      </c>
      <c r="S2" s="42">
        <v>2.35</v>
      </c>
      <c r="T2" s="34" t="s">
        <v>72</v>
      </c>
      <c r="U2" s="37" t="s">
        <v>73</v>
      </c>
      <c r="V2" s="43">
        <v>46.5</v>
      </c>
      <c r="W2" s="43">
        <v>26.5</v>
      </c>
      <c r="X2" s="43">
        <v>23.5</v>
      </c>
      <c r="Y2" s="43">
        <v>22</v>
      </c>
      <c r="Z2" s="43">
        <v>12</v>
      </c>
      <c r="AA2" s="43">
        <v>22</v>
      </c>
      <c r="AB2" s="44">
        <v>4</v>
      </c>
      <c r="AC2" s="45">
        <v>8</v>
      </c>
      <c r="AD2" s="46">
        <f t="shared" ref="AD2:AD17" si="0">IF(Y2="","",Y2*Z2*AA2/1000000)</f>
        <v>5.8079999999999998E-3</v>
      </c>
      <c r="AE2" s="44">
        <v>63</v>
      </c>
      <c r="AF2" s="47">
        <f t="shared" ref="AF2:AF17" si="1">IF(AC2="","",AE2/AD2*AC2)</f>
        <v>86776.859504132241</v>
      </c>
      <c r="AG2" s="48">
        <v>2250</v>
      </c>
      <c r="AH2" s="49">
        <f t="shared" ref="AH2:AH17" si="2">IF(ISERROR(AG2/AF2),"",AG2/AF2)</f>
        <v>2.5928571428571426E-2</v>
      </c>
      <c r="AI2" s="50" t="s">
        <v>74</v>
      </c>
      <c r="AJ2" s="51">
        <f t="shared" ref="AJ2:AJ17" si="3">1.8%+15%</f>
        <v>0.16799999999999998</v>
      </c>
      <c r="AK2" s="49">
        <f t="shared" ref="AK2:AK17" si="4">IF(ISERROR(S2*AJ2),"",S2*AJ2)</f>
        <v>0.39479999999999998</v>
      </c>
      <c r="AL2" s="49">
        <f t="shared" ref="AL2:AL17" si="5">IF(ISERROR(S2+AH2+AK2),"",S2+AH2+AK2)</f>
        <v>2.7707285714285717</v>
      </c>
      <c r="AM2" s="52">
        <v>0.01</v>
      </c>
      <c r="AN2" s="49">
        <f t="shared" ref="AN2:AN17" si="6">IF(ISERROR(AW2*AM2),"",AW2*AM2)</f>
        <v>3.95E-2</v>
      </c>
      <c r="AO2" s="52">
        <v>0</v>
      </c>
      <c r="AP2" s="49">
        <f t="shared" ref="AP2:AP17" si="7">IF(ISERROR(AW2*AO2),"",AW2*AO2)</f>
        <v>0</v>
      </c>
      <c r="AQ2" s="53">
        <v>0</v>
      </c>
      <c r="AR2" s="52">
        <v>0</v>
      </c>
      <c r="AS2" s="49">
        <f t="shared" ref="AS2:AS17" si="8">IF(ISERROR(AW2*AR2),"",AW2*AR2)</f>
        <v>0</v>
      </c>
      <c r="AT2" s="49">
        <f t="shared" ref="AT2:AT17" si="9">IF(ISERROR(AN2+AP2+AS2),"",AN2+AP2+AS2)</f>
        <v>3.95E-2</v>
      </c>
      <c r="AU2" s="49">
        <f t="shared" ref="AU2:AU17" si="10">IF(ISERROR(AL2+AT2),"",AL2+AT2)</f>
        <v>2.8102285714285715</v>
      </c>
      <c r="AV2" s="54">
        <f t="shared" ref="AV2:AV17" si="11">IF(ISERROR((AW2-AU2)/AW2),"",(AW2-AU2)/AW2)</f>
        <v>0.28854972875226043</v>
      </c>
      <c r="AW2" s="55">
        <v>3.95</v>
      </c>
      <c r="AX2" s="56">
        <v>8.99</v>
      </c>
      <c r="AY2" s="54">
        <f t="shared" ref="AY2:AY17" si="12">IF(ISERROR((AX2-AW2)/AX2),"",(AX2-AW2)/AX2)</f>
        <v>0.56062291434927691</v>
      </c>
      <c r="AZ2" s="57"/>
      <c r="BA2" s="35">
        <v>1200</v>
      </c>
      <c r="BB2" s="49">
        <f t="shared" ref="BB2:BB17" si="13">IF(ISERROR(AU2*BA2),"",AU2*BA2)</f>
        <v>3372.2742857142857</v>
      </c>
      <c r="BC2" s="49">
        <f t="shared" ref="BC2:BC17" si="14">IF(ISERROR(AW2*BA2),"",AW2*BA2)</f>
        <v>4740</v>
      </c>
      <c r="BD2" s="49">
        <f t="shared" ref="BD2:BD17" si="15">IF(ISERROR(AX2*BA2),"",AX2*BA2)</f>
        <v>10788</v>
      </c>
      <c r="BE2" s="58">
        <v>4.34</v>
      </c>
      <c r="BF2" s="34">
        <v>11.3</v>
      </c>
      <c r="BG2" s="34"/>
      <c r="BH2" s="59" t="s">
        <v>75</v>
      </c>
      <c r="BI2" s="60" t="s">
        <v>76</v>
      </c>
      <c r="BJ2" s="59" t="s">
        <v>77</v>
      </c>
      <c r="BK2" s="60"/>
      <c r="BL2" s="60"/>
      <c r="BM2" s="60"/>
      <c r="BN2" s="60"/>
      <c r="BO2" s="60"/>
    </row>
    <row r="3" spans="1:67" s="61" customFormat="1" ht="99.95" customHeight="1" x14ac:dyDescent="0.25">
      <c r="A3" s="33">
        <v>2</v>
      </c>
      <c r="B3" s="34"/>
      <c r="C3" s="34"/>
      <c r="D3" s="35" t="s">
        <v>62</v>
      </c>
      <c r="E3" s="34"/>
      <c r="F3" s="34" t="s">
        <v>63</v>
      </c>
      <c r="G3" s="37" t="s">
        <v>78</v>
      </c>
      <c r="H3" s="37" t="s">
        <v>65</v>
      </c>
      <c r="I3" s="37" t="s">
        <v>66</v>
      </c>
      <c r="J3" s="37" t="s">
        <v>67</v>
      </c>
      <c r="K3" s="37" t="s">
        <v>67</v>
      </c>
      <c r="L3" s="38" t="s">
        <v>79</v>
      </c>
      <c r="M3" s="35" t="s">
        <v>80</v>
      </c>
      <c r="N3" s="34"/>
      <c r="O3" s="39"/>
      <c r="P3" s="40" t="s">
        <v>81</v>
      </c>
      <c r="Q3" s="41"/>
      <c r="R3" s="34" t="s">
        <v>71</v>
      </c>
      <c r="S3" s="42">
        <v>2.4500000000000002</v>
      </c>
      <c r="T3" s="34" t="s">
        <v>72</v>
      </c>
      <c r="U3" s="37" t="s">
        <v>73</v>
      </c>
      <c r="V3" s="43">
        <v>38.5</v>
      </c>
      <c r="W3" s="43">
        <v>20.5</v>
      </c>
      <c r="X3" s="43">
        <v>24</v>
      </c>
      <c r="Y3" s="43">
        <v>18</v>
      </c>
      <c r="Z3" s="43">
        <v>9</v>
      </c>
      <c r="AA3" s="43">
        <v>22.5</v>
      </c>
      <c r="AB3" s="44">
        <v>4</v>
      </c>
      <c r="AC3" s="45">
        <v>8</v>
      </c>
      <c r="AD3" s="46">
        <f t="shared" si="0"/>
        <v>3.6449999999999998E-3</v>
      </c>
      <c r="AE3" s="44">
        <v>63</v>
      </c>
      <c r="AF3" s="47">
        <f t="shared" si="1"/>
        <v>138271.6049382716</v>
      </c>
      <c r="AG3" s="48">
        <v>2250</v>
      </c>
      <c r="AH3" s="49">
        <f t="shared" si="2"/>
        <v>1.6272321428571428E-2</v>
      </c>
      <c r="AI3" s="50" t="s">
        <v>74</v>
      </c>
      <c r="AJ3" s="51">
        <f t="shared" si="3"/>
        <v>0.16799999999999998</v>
      </c>
      <c r="AK3" s="49">
        <f t="shared" si="4"/>
        <v>0.41159999999999997</v>
      </c>
      <c r="AL3" s="49">
        <f t="shared" si="5"/>
        <v>2.8778723214285717</v>
      </c>
      <c r="AM3" s="52">
        <v>0.01</v>
      </c>
      <c r="AN3" s="49">
        <f t="shared" si="6"/>
        <v>4.0999999999999995E-2</v>
      </c>
      <c r="AO3" s="52">
        <v>0</v>
      </c>
      <c r="AP3" s="49">
        <f t="shared" si="7"/>
        <v>0</v>
      </c>
      <c r="AQ3" s="53">
        <v>0</v>
      </c>
      <c r="AR3" s="52">
        <v>0</v>
      </c>
      <c r="AS3" s="49">
        <f t="shared" si="8"/>
        <v>0</v>
      </c>
      <c r="AT3" s="49">
        <f t="shared" si="9"/>
        <v>4.0999999999999995E-2</v>
      </c>
      <c r="AU3" s="49">
        <f t="shared" si="10"/>
        <v>2.9188723214285717</v>
      </c>
      <c r="AV3" s="54">
        <f t="shared" si="11"/>
        <v>0.28807992160278734</v>
      </c>
      <c r="AW3" s="55">
        <v>4.0999999999999996</v>
      </c>
      <c r="AX3" s="56">
        <v>8.99</v>
      </c>
      <c r="AY3" s="54">
        <f t="shared" si="12"/>
        <v>0.5439377085650724</v>
      </c>
      <c r="AZ3" s="57"/>
      <c r="BA3" s="35">
        <v>1200</v>
      </c>
      <c r="BB3" s="49">
        <f t="shared" si="13"/>
        <v>3502.6467857142861</v>
      </c>
      <c r="BC3" s="49">
        <f t="shared" si="14"/>
        <v>4920</v>
      </c>
      <c r="BD3" s="49">
        <f t="shared" si="15"/>
        <v>10788</v>
      </c>
      <c r="BE3" s="58">
        <v>2.84</v>
      </c>
      <c r="BF3" s="34">
        <v>11.3</v>
      </c>
      <c r="BG3" s="34"/>
      <c r="BH3" s="59" t="s">
        <v>75</v>
      </c>
      <c r="BI3" s="60" t="s">
        <v>76</v>
      </c>
      <c r="BJ3" s="59" t="s">
        <v>77</v>
      </c>
      <c r="BK3" s="60"/>
      <c r="BL3" s="60"/>
      <c r="BM3" s="60"/>
      <c r="BN3" s="60"/>
      <c r="BO3" s="60"/>
    </row>
    <row r="4" spans="1:67" s="61" customFormat="1" ht="99.95" customHeight="1" x14ac:dyDescent="0.25">
      <c r="A4" s="33">
        <v>3</v>
      </c>
      <c r="B4" s="34"/>
      <c r="C4" s="34"/>
      <c r="D4" s="35" t="s">
        <v>62</v>
      </c>
      <c r="E4" s="34"/>
      <c r="F4" s="34" t="s">
        <v>63</v>
      </c>
      <c r="G4" s="35" t="s">
        <v>82</v>
      </c>
      <c r="H4" s="37" t="s">
        <v>65</v>
      </c>
      <c r="I4" s="37" t="s">
        <v>83</v>
      </c>
      <c r="J4" s="37" t="s">
        <v>67</v>
      </c>
      <c r="K4" s="37" t="s">
        <v>67</v>
      </c>
      <c r="L4" s="38" t="s">
        <v>84</v>
      </c>
      <c r="M4" s="35" t="s">
        <v>85</v>
      </c>
      <c r="N4" s="34"/>
      <c r="O4" s="39"/>
      <c r="P4" s="40" t="s">
        <v>86</v>
      </c>
      <c r="Q4" s="41"/>
      <c r="R4" s="34" t="s">
        <v>71</v>
      </c>
      <c r="S4" s="42">
        <v>2.56</v>
      </c>
      <c r="T4" s="34" t="s">
        <v>72</v>
      </c>
      <c r="U4" s="37" t="s">
        <v>73</v>
      </c>
      <c r="V4" s="43">
        <v>42.5</v>
      </c>
      <c r="W4" s="43">
        <v>30.5</v>
      </c>
      <c r="X4" s="43">
        <v>24</v>
      </c>
      <c r="Y4" s="43">
        <v>20</v>
      </c>
      <c r="Z4" s="43">
        <v>14</v>
      </c>
      <c r="AA4" s="43">
        <v>22.5</v>
      </c>
      <c r="AB4" s="44">
        <v>4</v>
      </c>
      <c r="AC4" s="45">
        <v>8</v>
      </c>
      <c r="AD4" s="46">
        <f t="shared" si="0"/>
        <v>6.3E-3</v>
      </c>
      <c r="AE4" s="44">
        <v>63</v>
      </c>
      <c r="AF4" s="47">
        <f t="shared" si="1"/>
        <v>80000</v>
      </c>
      <c r="AG4" s="48">
        <v>2250</v>
      </c>
      <c r="AH4" s="49">
        <f t="shared" si="2"/>
        <v>2.8125000000000001E-2</v>
      </c>
      <c r="AI4" s="50" t="s">
        <v>74</v>
      </c>
      <c r="AJ4" s="51">
        <f t="shared" si="3"/>
        <v>0.16799999999999998</v>
      </c>
      <c r="AK4" s="49">
        <f t="shared" si="4"/>
        <v>0.43007999999999996</v>
      </c>
      <c r="AL4" s="49">
        <f t="shared" si="5"/>
        <v>3.018205</v>
      </c>
      <c r="AM4" s="52">
        <v>0.01</v>
      </c>
      <c r="AN4" s="49">
        <f t="shared" si="6"/>
        <v>4.2500000000000003E-2</v>
      </c>
      <c r="AO4" s="52">
        <v>0</v>
      </c>
      <c r="AP4" s="49">
        <f t="shared" si="7"/>
        <v>0</v>
      </c>
      <c r="AQ4" s="53">
        <v>0</v>
      </c>
      <c r="AR4" s="52">
        <v>0</v>
      </c>
      <c r="AS4" s="49">
        <f t="shared" si="8"/>
        <v>0</v>
      </c>
      <c r="AT4" s="49">
        <f t="shared" si="9"/>
        <v>4.2500000000000003E-2</v>
      </c>
      <c r="AU4" s="49">
        <f t="shared" si="10"/>
        <v>3.060705</v>
      </c>
      <c r="AV4" s="54">
        <f t="shared" si="11"/>
        <v>0.27983411764705884</v>
      </c>
      <c r="AW4" s="55">
        <v>4.25</v>
      </c>
      <c r="AX4" s="56">
        <v>8.99</v>
      </c>
      <c r="AY4" s="54">
        <f t="shared" si="12"/>
        <v>0.52725250278086766</v>
      </c>
      <c r="AZ4" s="57"/>
      <c r="BA4" s="35">
        <v>1200</v>
      </c>
      <c r="BB4" s="49">
        <f t="shared" si="13"/>
        <v>3672.846</v>
      </c>
      <c r="BC4" s="49">
        <f t="shared" si="14"/>
        <v>5100</v>
      </c>
      <c r="BD4" s="49">
        <f t="shared" si="15"/>
        <v>10788</v>
      </c>
      <c r="BE4" s="58">
        <v>4.67</v>
      </c>
      <c r="BF4" s="34">
        <v>11.3</v>
      </c>
      <c r="BG4" s="34"/>
      <c r="BH4" s="59" t="s">
        <v>75</v>
      </c>
      <c r="BI4" s="60" t="s">
        <v>76</v>
      </c>
      <c r="BJ4" s="59" t="s">
        <v>87</v>
      </c>
      <c r="BK4" s="60"/>
      <c r="BL4" s="60"/>
      <c r="BM4" s="60"/>
      <c r="BN4" s="60"/>
      <c r="BO4" s="60"/>
    </row>
    <row r="5" spans="1:67" s="61" customFormat="1" ht="99.95" customHeight="1" x14ac:dyDescent="0.25">
      <c r="A5" s="33">
        <v>4</v>
      </c>
      <c r="B5" s="34"/>
      <c r="C5" s="34"/>
      <c r="D5" s="35" t="s">
        <v>62</v>
      </c>
      <c r="E5" s="34"/>
      <c r="F5" s="34" t="s">
        <v>63</v>
      </c>
      <c r="G5" s="36" t="s">
        <v>88</v>
      </c>
      <c r="H5" s="37" t="s">
        <v>89</v>
      </c>
      <c r="I5" s="37" t="str">
        <f t="shared" ref="I5:I17" si="16">H5</f>
        <v>Resin Lotion Pump(brush nick plastic pump )</v>
      </c>
      <c r="J5" s="62" t="s">
        <v>90</v>
      </c>
      <c r="K5" s="62" t="s">
        <v>90</v>
      </c>
      <c r="L5" s="63" t="s">
        <v>91</v>
      </c>
      <c r="M5" s="35" t="s">
        <v>80</v>
      </c>
      <c r="N5" s="34"/>
      <c r="O5" s="39"/>
      <c r="P5" s="40" t="s">
        <v>92</v>
      </c>
      <c r="Q5" s="41"/>
      <c r="R5" s="34" t="s">
        <v>71</v>
      </c>
      <c r="S5" s="64">
        <v>2.58</v>
      </c>
      <c r="T5" s="34" t="s">
        <v>72</v>
      </c>
      <c r="U5" s="37" t="s">
        <v>73</v>
      </c>
      <c r="V5" s="65">
        <v>30</v>
      </c>
      <c r="W5" s="65">
        <v>21</v>
      </c>
      <c r="X5" s="65">
        <v>49</v>
      </c>
      <c r="Y5" s="65">
        <v>20</v>
      </c>
      <c r="Z5" s="65">
        <v>14</v>
      </c>
      <c r="AA5" s="37">
        <v>23</v>
      </c>
      <c r="AB5" s="44">
        <v>4</v>
      </c>
      <c r="AC5" s="66">
        <v>8</v>
      </c>
      <c r="AD5" s="46">
        <f t="shared" si="0"/>
        <v>6.4400000000000004E-3</v>
      </c>
      <c r="AE5" s="44">
        <v>63</v>
      </c>
      <c r="AF5" s="47">
        <f t="shared" si="1"/>
        <v>78260.869565217392</v>
      </c>
      <c r="AG5" s="48">
        <v>2250</v>
      </c>
      <c r="AH5" s="49">
        <f t="shared" si="2"/>
        <v>2.8750000000000001E-2</v>
      </c>
      <c r="AI5" s="50" t="s">
        <v>74</v>
      </c>
      <c r="AJ5" s="51">
        <f t="shared" si="3"/>
        <v>0.16799999999999998</v>
      </c>
      <c r="AK5" s="49">
        <f t="shared" si="4"/>
        <v>0.43343999999999999</v>
      </c>
      <c r="AL5" s="49">
        <f t="shared" si="5"/>
        <v>3.0421900000000002</v>
      </c>
      <c r="AM5" s="52">
        <v>0.01</v>
      </c>
      <c r="AN5" s="49">
        <f t="shared" si="6"/>
        <v>4.2500000000000003E-2</v>
      </c>
      <c r="AO5" s="52">
        <v>0</v>
      </c>
      <c r="AP5" s="49">
        <f t="shared" si="7"/>
        <v>0</v>
      </c>
      <c r="AQ5" s="53">
        <v>0</v>
      </c>
      <c r="AR5" s="52">
        <v>0</v>
      </c>
      <c r="AS5" s="49">
        <f t="shared" si="8"/>
        <v>0</v>
      </c>
      <c r="AT5" s="49">
        <f t="shared" si="9"/>
        <v>4.2500000000000003E-2</v>
      </c>
      <c r="AU5" s="49">
        <f t="shared" si="10"/>
        <v>3.0846900000000002</v>
      </c>
      <c r="AV5" s="54">
        <f t="shared" si="11"/>
        <v>0.27419058823529407</v>
      </c>
      <c r="AW5" s="67">
        <v>4.25</v>
      </c>
      <c r="AX5" s="56">
        <v>8.99</v>
      </c>
      <c r="AY5" s="54">
        <f t="shared" si="12"/>
        <v>0.52725250278086766</v>
      </c>
      <c r="AZ5" s="57"/>
      <c r="BA5" s="35">
        <v>1200</v>
      </c>
      <c r="BB5" s="49">
        <f t="shared" si="13"/>
        <v>3701.6280000000002</v>
      </c>
      <c r="BC5" s="49">
        <f t="shared" si="14"/>
        <v>5100</v>
      </c>
      <c r="BD5" s="49">
        <f t="shared" si="15"/>
        <v>10788</v>
      </c>
      <c r="BE5" s="58">
        <v>4.63</v>
      </c>
      <c r="BF5" s="34">
        <v>11.3</v>
      </c>
      <c r="BG5" s="34"/>
      <c r="BH5" s="68" t="s">
        <v>75</v>
      </c>
      <c r="BI5" s="60" t="s">
        <v>76</v>
      </c>
      <c r="BJ5" s="68" t="s">
        <v>93</v>
      </c>
      <c r="BK5" s="60"/>
      <c r="BL5" s="60"/>
      <c r="BM5" s="60"/>
      <c r="BN5" s="60"/>
      <c r="BO5" s="60"/>
    </row>
    <row r="6" spans="1:67" s="61" customFormat="1" ht="99.95" customHeight="1" x14ac:dyDescent="0.25">
      <c r="A6" s="33">
        <v>5</v>
      </c>
      <c r="B6" s="34"/>
      <c r="C6" s="34"/>
      <c r="D6" s="35" t="s">
        <v>62</v>
      </c>
      <c r="E6" s="34"/>
      <c r="F6" s="34" t="s">
        <v>63</v>
      </c>
      <c r="G6" s="35" t="s">
        <v>94</v>
      </c>
      <c r="H6" s="69" t="s">
        <v>65</v>
      </c>
      <c r="I6" s="69" t="s">
        <v>66</v>
      </c>
      <c r="J6" s="69" t="s">
        <v>67</v>
      </c>
      <c r="K6" s="69" t="s">
        <v>67</v>
      </c>
      <c r="L6" s="38" t="s">
        <v>95</v>
      </c>
      <c r="M6" s="35" t="s">
        <v>85</v>
      </c>
      <c r="N6" s="34"/>
      <c r="O6" s="39"/>
      <c r="P6" s="40" t="s">
        <v>96</v>
      </c>
      <c r="Q6" s="41"/>
      <c r="R6" s="34" t="s">
        <v>71</v>
      </c>
      <c r="S6" s="42">
        <v>2.38</v>
      </c>
      <c r="T6" s="34" t="s">
        <v>72</v>
      </c>
      <c r="U6" s="69" t="s">
        <v>73</v>
      </c>
      <c r="V6" s="43">
        <v>47.5</v>
      </c>
      <c r="W6" s="43">
        <v>36.5</v>
      </c>
      <c r="X6" s="43">
        <v>23.5</v>
      </c>
      <c r="Y6" s="43">
        <v>22.5</v>
      </c>
      <c r="Z6" s="43">
        <v>17</v>
      </c>
      <c r="AA6" s="43">
        <v>22</v>
      </c>
      <c r="AB6" s="44">
        <v>4</v>
      </c>
      <c r="AC6" s="70">
        <v>8</v>
      </c>
      <c r="AD6" s="46">
        <f t="shared" si="0"/>
        <v>8.4150000000000006E-3</v>
      </c>
      <c r="AE6" s="44">
        <v>63</v>
      </c>
      <c r="AF6" s="47">
        <f t="shared" si="1"/>
        <v>59893.048128342241</v>
      </c>
      <c r="AG6" s="48">
        <v>2250</v>
      </c>
      <c r="AH6" s="49">
        <f t="shared" si="2"/>
        <v>3.7566964285714287E-2</v>
      </c>
      <c r="AI6" s="50" t="s">
        <v>74</v>
      </c>
      <c r="AJ6" s="51">
        <f t="shared" si="3"/>
        <v>0.16799999999999998</v>
      </c>
      <c r="AK6" s="49">
        <f t="shared" si="4"/>
        <v>0.39983999999999992</v>
      </c>
      <c r="AL6" s="49">
        <f t="shared" si="5"/>
        <v>2.817406964285714</v>
      </c>
      <c r="AM6" s="52">
        <v>0.01</v>
      </c>
      <c r="AN6" s="49">
        <f t="shared" si="6"/>
        <v>3.95E-2</v>
      </c>
      <c r="AO6" s="52">
        <v>0</v>
      </c>
      <c r="AP6" s="49">
        <f t="shared" si="7"/>
        <v>0</v>
      </c>
      <c r="AQ6" s="53">
        <v>0</v>
      </c>
      <c r="AR6" s="52">
        <v>0</v>
      </c>
      <c r="AS6" s="49">
        <f t="shared" si="8"/>
        <v>0</v>
      </c>
      <c r="AT6" s="49">
        <f t="shared" si="9"/>
        <v>3.95E-2</v>
      </c>
      <c r="AU6" s="49">
        <f t="shared" si="10"/>
        <v>2.8569069642857139</v>
      </c>
      <c r="AV6" s="54">
        <f t="shared" si="11"/>
        <v>0.27673241410488258</v>
      </c>
      <c r="AW6" s="55">
        <v>3.95</v>
      </c>
      <c r="AX6" s="56">
        <v>8.99</v>
      </c>
      <c r="AY6" s="54">
        <f t="shared" si="12"/>
        <v>0.56062291434927691</v>
      </c>
      <c r="AZ6" s="57"/>
      <c r="BA6" s="35">
        <v>1200</v>
      </c>
      <c r="BB6" s="49">
        <f t="shared" si="13"/>
        <v>3428.2883571428565</v>
      </c>
      <c r="BC6" s="49">
        <f t="shared" si="14"/>
        <v>4740</v>
      </c>
      <c r="BD6" s="49">
        <f t="shared" si="15"/>
        <v>10788</v>
      </c>
      <c r="BE6" s="58">
        <v>6.11</v>
      </c>
      <c r="BF6" s="34">
        <v>11.3</v>
      </c>
      <c r="BG6" s="34"/>
      <c r="BH6" s="71" t="s">
        <v>75</v>
      </c>
      <c r="BI6" s="60" t="s">
        <v>76</v>
      </c>
      <c r="BJ6" s="59" t="s">
        <v>97</v>
      </c>
      <c r="BK6" s="60"/>
      <c r="BL6" s="60"/>
      <c r="BM6" s="60"/>
      <c r="BN6" s="60"/>
      <c r="BO6" s="60"/>
    </row>
    <row r="7" spans="1:67" s="61" customFormat="1" ht="99.95" customHeight="1" x14ac:dyDescent="0.25">
      <c r="A7" s="33">
        <v>6</v>
      </c>
      <c r="B7" s="34"/>
      <c r="C7" s="34"/>
      <c r="D7" s="35" t="s">
        <v>62</v>
      </c>
      <c r="E7" s="34"/>
      <c r="F7" s="34" t="s">
        <v>63</v>
      </c>
      <c r="G7" s="36" t="s">
        <v>98</v>
      </c>
      <c r="H7" s="37" t="s">
        <v>99</v>
      </c>
      <c r="I7" s="37" t="str">
        <f t="shared" si="16"/>
        <v>Resin Lotion Pump(Gold plastic pump )</v>
      </c>
      <c r="J7" s="62" t="s">
        <v>90</v>
      </c>
      <c r="K7" s="62" t="s">
        <v>90</v>
      </c>
      <c r="L7" s="63" t="s">
        <v>100</v>
      </c>
      <c r="M7" s="35" t="s">
        <v>101</v>
      </c>
      <c r="N7" s="34"/>
      <c r="O7" s="39"/>
      <c r="P7" s="40" t="s">
        <v>102</v>
      </c>
      <c r="Q7" s="41"/>
      <c r="R7" s="34" t="s">
        <v>71</v>
      </c>
      <c r="S7" s="64">
        <v>2.62</v>
      </c>
      <c r="T7" s="34" t="s">
        <v>72</v>
      </c>
      <c r="U7" s="37" t="s">
        <v>73</v>
      </c>
      <c r="V7" s="65">
        <v>27.5</v>
      </c>
      <c r="W7" s="65">
        <v>23.5</v>
      </c>
      <c r="X7" s="65">
        <v>51</v>
      </c>
      <c r="Y7" s="65">
        <v>22.5</v>
      </c>
      <c r="Z7" s="65">
        <v>12.5</v>
      </c>
      <c r="AA7" s="37">
        <v>24</v>
      </c>
      <c r="AB7" s="44">
        <v>4</v>
      </c>
      <c r="AC7" s="66">
        <v>8</v>
      </c>
      <c r="AD7" s="46">
        <f t="shared" si="0"/>
        <v>6.7499999999999999E-3</v>
      </c>
      <c r="AE7" s="44">
        <v>63</v>
      </c>
      <c r="AF7" s="47">
        <f t="shared" si="1"/>
        <v>74666.666666666672</v>
      </c>
      <c r="AG7" s="48">
        <v>2250</v>
      </c>
      <c r="AH7" s="49">
        <f t="shared" si="2"/>
        <v>3.0133928571428568E-2</v>
      </c>
      <c r="AI7" s="50" t="s">
        <v>74</v>
      </c>
      <c r="AJ7" s="51">
        <f t="shared" si="3"/>
        <v>0.16799999999999998</v>
      </c>
      <c r="AK7" s="49">
        <f t="shared" si="4"/>
        <v>0.44016</v>
      </c>
      <c r="AL7" s="49">
        <f t="shared" si="5"/>
        <v>3.0902939285714286</v>
      </c>
      <c r="AM7" s="52">
        <v>0.01</v>
      </c>
      <c r="AN7" s="49">
        <f t="shared" si="6"/>
        <v>4.2999999999999997E-2</v>
      </c>
      <c r="AO7" s="52">
        <v>0</v>
      </c>
      <c r="AP7" s="49">
        <f t="shared" si="7"/>
        <v>0</v>
      </c>
      <c r="AQ7" s="53">
        <v>0</v>
      </c>
      <c r="AR7" s="52">
        <v>0</v>
      </c>
      <c r="AS7" s="49">
        <f t="shared" si="8"/>
        <v>0</v>
      </c>
      <c r="AT7" s="49">
        <f t="shared" si="9"/>
        <v>4.2999999999999997E-2</v>
      </c>
      <c r="AU7" s="49">
        <f t="shared" si="10"/>
        <v>3.1332939285714287</v>
      </c>
      <c r="AV7" s="54">
        <f t="shared" si="11"/>
        <v>0.27132699335548166</v>
      </c>
      <c r="AW7" s="67">
        <v>4.3</v>
      </c>
      <c r="AX7" s="56">
        <v>8.99</v>
      </c>
      <c r="AY7" s="54">
        <f t="shared" si="12"/>
        <v>0.52169076751946608</v>
      </c>
      <c r="AZ7" s="57"/>
      <c r="BA7" s="35">
        <v>1200</v>
      </c>
      <c r="BB7" s="49">
        <f t="shared" si="13"/>
        <v>3759.9527142857146</v>
      </c>
      <c r="BC7" s="49">
        <f t="shared" si="14"/>
        <v>5160</v>
      </c>
      <c r="BD7" s="49">
        <f t="shared" si="15"/>
        <v>10788</v>
      </c>
      <c r="BE7" s="58">
        <v>4.9400000000000004</v>
      </c>
      <c r="BF7" s="34">
        <v>11.3</v>
      </c>
      <c r="BG7" s="34"/>
      <c r="BH7" s="68" t="s">
        <v>75</v>
      </c>
      <c r="BI7" s="60" t="s">
        <v>76</v>
      </c>
      <c r="BJ7" s="68" t="s">
        <v>103</v>
      </c>
      <c r="BK7" s="60"/>
      <c r="BL7" s="60"/>
      <c r="BM7" s="60"/>
      <c r="BN7" s="60"/>
      <c r="BO7" s="60"/>
    </row>
    <row r="8" spans="1:67" s="61" customFormat="1" ht="99.95" customHeight="1" x14ac:dyDescent="0.25">
      <c r="A8" s="33">
        <v>7</v>
      </c>
      <c r="B8" s="34"/>
      <c r="C8" s="34"/>
      <c r="D8" s="35" t="s">
        <v>62</v>
      </c>
      <c r="E8" s="34"/>
      <c r="F8" s="34" t="s">
        <v>63</v>
      </c>
      <c r="G8" s="36" t="s">
        <v>104</v>
      </c>
      <c r="H8" s="37" t="s">
        <v>99</v>
      </c>
      <c r="I8" s="37" t="str">
        <f t="shared" si="16"/>
        <v>Resin Lotion Pump(Gold plastic pump )</v>
      </c>
      <c r="J8" s="62" t="s">
        <v>90</v>
      </c>
      <c r="K8" s="62" t="s">
        <v>90</v>
      </c>
      <c r="L8" s="63" t="s">
        <v>105</v>
      </c>
      <c r="M8" s="35" t="s">
        <v>80</v>
      </c>
      <c r="N8" s="34"/>
      <c r="O8" s="39"/>
      <c r="P8" s="40" t="s">
        <v>106</v>
      </c>
      <c r="Q8" s="41"/>
      <c r="R8" s="34" t="s">
        <v>71</v>
      </c>
      <c r="S8" s="64">
        <v>2.62</v>
      </c>
      <c r="T8" s="34" t="s">
        <v>72</v>
      </c>
      <c r="U8" s="37" t="s">
        <v>73</v>
      </c>
      <c r="V8" s="65">
        <v>31</v>
      </c>
      <c r="W8" s="65">
        <v>23.5</v>
      </c>
      <c r="X8" s="65">
        <v>51</v>
      </c>
      <c r="Y8" s="65">
        <v>22.5</v>
      </c>
      <c r="Z8" s="65">
        <v>14.5</v>
      </c>
      <c r="AA8" s="37">
        <v>24</v>
      </c>
      <c r="AB8" s="44">
        <v>4</v>
      </c>
      <c r="AC8" s="66">
        <v>8</v>
      </c>
      <c r="AD8" s="46">
        <f t="shared" si="0"/>
        <v>7.8300000000000002E-3</v>
      </c>
      <c r="AE8" s="44">
        <v>63</v>
      </c>
      <c r="AF8" s="47">
        <f t="shared" si="1"/>
        <v>64367.816091954024</v>
      </c>
      <c r="AG8" s="48">
        <v>2250</v>
      </c>
      <c r="AH8" s="49">
        <f t="shared" si="2"/>
        <v>3.4955357142857142E-2</v>
      </c>
      <c r="AI8" s="50" t="s">
        <v>74</v>
      </c>
      <c r="AJ8" s="51">
        <f t="shared" si="3"/>
        <v>0.16799999999999998</v>
      </c>
      <c r="AK8" s="49">
        <f t="shared" si="4"/>
        <v>0.44016</v>
      </c>
      <c r="AL8" s="49">
        <f t="shared" si="5"/>
        <v>3.0951153571428573</v>
      </c>
      <c r="AM8" s="52">
        <v>0.01</v>
      </c>
      <c r="AN8" s="49">
        <f t="shared" si="6"/>
        <v>4.2999999999999997E-2</v>
      </c>
      <c r="AO8" s="52">
        <v>0</v>
      </c>
      <c r="AP8" s="49">
        <f t="shared" si="7"/>
        <v>0</v>
      </c>
      <c r="AQ8" s="53">
        <v>0</v>
      </c>
      <c r="AR8" s="52">
        <v>0</v>
      </c>
      <c r="AS8" s="49">
        <f t="shared" si="8"/>
        <v>0</v>
      </c>
      <c r="AT8" s="49">
        <f t="shared" si="9"/>
        <v>4.2999999999999997E-2</v>
      </c>
      <c r="AU8" s="49">
        <f t="shared" si="10"/>
        <v>3.1381153571428575</v>
      </c>
      <c r="AV8" s="54">
        <f t="shared" si="11"/>
        <v>0.27020573089700983</v>
      </c>
      <c r="AW8" s="67">
        <v>4.3</v>
      </c>
      <c r="AX8" s="56">
        <v>8.99</v>
      </c>
      <c r="AY8" s="54">
        <f t="shared" si="12"/>
        <v>0.52169076751946608</v>
      </c>
      <c r="AZ8" s="57"/>
      <c r="BA8" s="35">
        <v>1200</v>
      </c>
      <c r="BB8" s="49">
        <f t="shared" si="13"/>
        <v>3765.7384285714288</v>
      </c>
      <c r="BC8" s="49">
        <f t="shared" si="14"/>
        <v>5160</v>
      </c>
      <c r="BD8" s="49">
        <f t="shared" si="15"/>
        <v>10788</v>
      </c>
      <c r="BE8" s="58">
        <v>5.57</v>
      </c>
      <c r="BF8" s="34">
        <v>11.3</v>
      </c>
      <c r="BG8" s="34"/>
      <c r="BH8" s="68" t="s">
        <v>75</v>
      </c>
      <c r="BI8" s="60" t="s">
        <v>76</v>
      </c>
      <c r="BJ8" s="68" t="s">
        <v>107</v>
      </c>
      <c r="BK8" s="60"/>
      <c r="BL8" s="60"/>
      <c r="BM8" s="60"/>
      <c r="BN8" s="60"/>
      <c r="BO8" s="60"/>
    </row>
    <row r="9" spans="1:67" s="61" customFormat="1" ht="99.95" customHeight="1" x14ac:dyDescent="0.25">
      <c r="A9" s="72">
        <v>8</v>
      </c>
      <c r="B9" s="39"/>
      <c r="C9" s="39"/>
      <c r="D9" s="35" t="s">
        <v>62</v>
      </c>
      <c r="E9" s="34"/>
      <c r="F9" s="34" t="s">
        <v>63</v>
      </c>
      <c r="G9" s="36" t="s">
        <v>108</v>
      </c>
      <c r="H9" s="37" t="s">
        <v>99</v>
      </c>
      <c r="I9" s="37" t="str">
        <f t="shared" si="16"/>
        <v>Resin Lotion Pump(Gold plastic pump )</v>
      </c>
      <c r="J9" s="62" t="s">
        <v>90</v>
      </c>
      <c r="K9" s="62" t="s">
        <v>90</v>
      </c>
      <c r="L9" s="63" t="s">
        <v>109</v>
      </c>
      <c r="M9" s="35" t="s">
        <v>110</v>
      </c>
      <c r="N9" s="39"/>
      <c r="O9" s="39"/>
      <c r="P9" s="40" t="s">
        <v>111</v>
      </c>
      <c r="Q9" s="39"/>
      <c r="R9" s="34" t="s">
        <v>71</v>
      </c>
      <c r="S9" s="64">
        <v>2.62</v>
      </c>
      <c r="T9" s="34"/>
      <c r="U9" s="37" t="s">
        <v>73</v>
      </c>
      <c r="V9" s="65">
        <v>26</v>
      </c>
      <c r="W9" s="65">
        <v>21</v>
      </c>
      <c r="X9" s="65">
        <v>51</v>
      </c>
      <c r="Y9" s="65">
        <v>20</v>
      </c>
      <c r="Z9" s="65">
        <v>12</v>
      </c>
      <c r="AA9" s="37">
        <v>24</v>
      </c>
      <c r="AB9" s="44">
        <v>4</v>
      </c>
      <c r="AC9" s="66">
        <v>8</v>
      </c>
      <c r="AD9" s="46">
        <f t="shared" si="0"/>
        <v>5.7600000000000004E-3</v>
      </c>
      <c r="AE9" s="44">
        <v>63</v>
      </c>
      <c r="AF9" s="47">
        <f t="shared" si="1"/>
        <v>87500</v>
      </c>
      <c r="AG9" s="48">
        <v>2250</v>
      </c>
      <c r="AH9" s="49">
        <f t="shared" si="2"/>
        <v>2.5714285714285714E-2</v>
      </c>
      <c r="AI9" s="50" t="s">
        <v>74</v>
      </c>
      <c r="AJ9" s="51">
        <f t="shared" si="3"/>
        <v>0.16799999999999998</v>
      </c>
      <c r="AK9" s="49">
        <f t="shared" si="4"/>
        <v>0.44016</v>
      </c>
      <c r="AL9" s="73">
        <f t="shared" si="5"/>
        <v>3.085874285714286</v>
      </c>
      <c r="AM9" s="52">
        <v>0.01</v>
      </c>
      <c r="AN9" s="49">
        <f t="shared" si="6"/>
        <v>4.2999999999999997E-2</v>
      </c>
      <c r="AO9" s="52">
        <v>0</v>
      </c>
      <c r="AP9" s="73">
        <f t="shared" si="7"/>
        <v>0</v>
      </c>
      <c r="AQ9" s="53">
        <v>0</v>
      </c>
      <c r="AR9" s="52">
        <v>0</v>
      </c>
      <c r="AS9" s="49">
        <f t="shared" si="8"/>
        <v>0</v>
      </c>
      <c r="AT9" s="49">
        <f t="shared" si="9"/>
        <v>4.2999999999999997E-2</v>
      </c>
      <c r="AU9" s="49">
        <f t="shared" si="10"/>
        <v>3.1288742857142862</v>
      </c>
      <c r="AV9" s="54">
        <f t="shared" si="11"/>
        <v>0.2723548172757474</v>
      </c>
      <c r="AW9" s="67">
        <v>4.3</v>
      </c>
      <c r="AX9" s="56">
        <v>8.99</v>
      </c>
      <c r="AY9" s="74">
        <f t="shared" si="12"/>
        <v>0.52169076751946608</v>
      </c>
      <c r="AZ9" s="57"/>
      <c r="BA9" s="35">
        <v>1200</v>
      </c>
      <c r="BB9" s="49">
        <f t="shared" si="13"/>
        <v>3754.6491428571435</v>
      </c>
      <c r="BC9" s="49">
        <f t="shared" si="14"/>
        <v>5160</v>
      </c>
      <c r="BD9" s="49">
        <f t="shared" si="15"/>
        <v>10788</v>
      </c>
      <c r="BE9" s="58">
        <v>4.18</v>
      </c>
      <c r="BF9" s="39"/>
      <c r="BG9" s="39"/>
      <c r="BH9" s="68" t="s">
        <v>75</v>
      </c>
      <c r="BI9" s="60" t="s">
        <v>76</v>
      </c>
      <c r="BJ9" s="68" t="s">
        <v>93</v>
      </c>
      <c r="BK9" s="60"/>
      <c r="BL9" s="60"/>
      <c r="BM9" s="60"/>
      <c r="BN9" s="60"/>
      <c r="BO9" s="60"/>
    </row>
    <row r="10" spans="1:67" s="61" customFormat="1" ht="99.95" customHeight="1" x14ac:dyDescent="0.25">
      <c r="A10" s="72">
        <v>9</v>
      </c>
      <c r="B10" s="39"/>
      <c r="C10" s="39"/>
      <c r="D10" s="35" t="s">
        <v>62</v>
      </c>
      <c r="E10" s="34"/>
      <c r="F10" s="34" t="s">
        <v>63</v>
      </c>
      <c r="G10" s="36" t="s">
        <v>112</v>
      </c>
      <c r="H10" s="37" t="s">
        <v>99</v>
      </c>
      <c r="I10" s="37" t="str">
        <f t="shared" si="16"/>
        <v>Resin Lotion Pump(Gold plastic pump )</v>
      </c>
      <c r="J10" s="62" t="s">
        <v>90</v>
      </c>
      <c r="K10" s="62" t="s">
        <v>90</v>
      </c>
      <c r="L10" s="63" t="s">
        <v>113</v>
      </c>
      <c r="M10" s="35" t="s">
        <v>80</v>
      </c>
      <c r="N10" s="39"/>
      <c r="O10" s="39"/>
      <c r="P10" s="40" t="s">
        <v>114</v>
      </c>
      <c r="Q10" s="39"/>
      <c r="R10" s="34" t="s">
        <v>71</v>
      </c>
      <c r="S10" s="64">
        <v>2.75</v>
      </c>
      <c r="T10" s="34"/>
      <c r="U10" s="37" t="s">
        <v>73</v>
      </c>
      <c r="V10" s="65">
        <v>40</v>
      </c>
      <c r="W10" s="65">
        <v>30</v>
      </c>
      <c r="X10" s="65">
        <v>68</v>
      </c>
      <c r="Y10" s="65">
        <v>29</v>
      </c>
      <c r="Z10" s="65">
        <v>19</v>
      </c>
      <c r="AA10" s="37">
        <v>32.5</v>
      </c>
      <c r="AB10" s="44">
        <v>4</v>
      </c>
      <c r="AC10" s="66">
        <v>8</v>
      </c>
      <c r="AD10" s="46">
        <f t="shared" si="0"/>
        <v>1.79075E-2</v>
      </c>
      <c r="AE10" s="44">
        <v>63</v>
      </c>
      <c r="AF10" s="47">
        <f t="shared" si="1"/>
        <v>28144.63213737261</v>
      </c>
      <c r="AG10" s="48">
        <v>2250</v>
      </c>
      <c r="AH10" s="49">
        <f t="shared" si="2"/>
        <v>7.9944196428571423E-2</v>
      </c>
      <c r="AI10" s="50" t="s">
        <v>74</v>
      </c>
      <c r="AJ10" s="51">
        <f t="shared" si="3"/>
        <v>0.16799999999999998</v>
      </c>
      <c r="AK10" s="49">
        <f t="shared" si="4"/>
        <v>0.46199999999999997</v>
      </c>
      <c r="AL10" s="73">
        <f t="shared" si="5"/>
        <v>3.2919441964285712</v>
      </c>
      <c r="AM10" s="52">
        <v>0.01</v>
      </c>
      <c r="AN10" s="49">
        <f t="shared" si="6"/>
        <v>4.4999999999999998E-2</v>
      </c>
      <c r="AO10" s="52">
        <v>0</v>
      </c>
      <c r="AP10" s="73">
        <f t="shared" si="7"/>
        <v>0</v>
      </c>
      <c r="AQ10" s="53">
        <v>0</v>
      </c>
      <c r="AR10" s="52">
        <v>0</v>
      </c>
      <c r="AS10" s="49">
        <f t="shared" si="8"/>
        <v>0</v>
      </c>
      <c r="AT10" s="49">
        <f t="shared" si="9"/>
        <v>4.4999999999999998E-2</v>
      </c>
      <c r="AU10" s="49">
        <f t="shared" si="10"/>
        <v>3.3369441964285711</v>
      </c>
      <c r="AV10" s="54">
        <f t="shared" si="11"/>
        <v>0.25845684523809531</v>
      </c>
      <c r="AW10" s="67">
        <v>4.5</v>
      </c>
      <c r="AX10" s="56">
        <v>8.99</v>
      </c>
      <c r="AY10" s="74">
        <f t="shared" si="12"/>
        <v>0.49944382647385988</v>
      </c>
      <c r="AZ10" s="57"/>
      <c r="BA10" s="35">
        <v>1200</v>
      </c>
      <c r="BB10" s="49">
        <f t="shared" si="13"/>
        <v>4004.3330357142854</v>
      </c>
      <c r="BC10" s="49">
        <f t="shared" si="14"/>
        <v>5400</v>
      </c>
      <c r="BD10" s="49">
        <f t="shared" si="15"/>
        <v>10788</v>
      </c>
      <c r="BE10" s="58">
        <v>12.24</v>
      </c>
      <c r="BF10" s="39"/>
      <c r="BG10" s="39"/>
      <c r="BH10" s="68" t="s">
        <v>75</v>
      </c>
      <c r="BI10" s="60" t="s">
        <v>76</v>
      </c>
      <c r="BJ10" s="68" t="s">
        <v>115</v>
      </c>
      <c r="BK10" s="60"/>
      <c r="BL10" s="60"/>
      <c r="BM10" s="60"/>
      <c r="BN10" s="60"/>
      <c r="BO10" s="60"/>
    </row>
    <row r="11" spans="1:67" s="61" customFormat="1" ht="99.95" customHeight="1" x14ac:dyDescent="0.25">
      <c r="A11" s="72">
        <v>10</v>
      </c>
      <c r="B11" s="39"/>
      <c r="C11" s="39"/>
      <c r="D11" s="35" t="s">
        <v>62</v>
      </c>
      <c r="E11" s="34"/>
      <c r="F11" s="34" t="s">
        <v>63</v>
      </c>
      <c r="G11" s="35" t="s">
        <v>116</v>
      </c>
      <c r="H11" s="37" t="s">
        <v>65</v>
      </c>
      <c r="I11" s="37" t="s">
        <v>66</v>
      </c>
      <c r="J11" s="37" t="s">
        <v>67</v>
      </c>
      <c r="K11" s="37" t="s">
        <v>67</v>
      </c>
      <c r="L11" s="38" t="s">
        <v>117</v>
      </c>
      <c r="M11" s="35" t="s">
        <v>118</v>
      </c>
      <c r="N11" s="39"/>
      <c r="O11" s="39"/>
      <c r="P11" s="40" t="s">
        <v>119</v>
      </c>
      <c r="Q11" s="39"/>
      <c r="R11" s="34" t="s">
        <v>71</v>
      </c>
      <c r="S11" s="42">
        <v>2.5499999999999998</v>
      </c>
      <c r="T11" s="34"/>
      <c r="U11" s="37" t="s">
        <v>73</v>
      </c>
      <c r="V11" s="43">
        <v>46.5</v>
      </c>
      <c r="W11" s="43">
        <v>28.5</v>
      </c>
      <c r="X11" s="43">
        <v>25</v>
      </c>
      <c r="Y11" s="43">
        <v>22</v>
      </c>
      <c r="Z11" s="43">
        <v>13</v>
      </c>
      <c r="AA11" s="43">
        <v>23.5</v>
      </c>
      <c r="AB11" s="44">
        <v>4</v>
      </c>
      <c r="AC11" s="45">
        <v>8</v>
      </c>
      <c r="AD11" s="46">
        <f t="shared" si="0"/>
        <v>6.7210000000000004E-3</v>
      </c>
      <c r="AE11" s="44">
        <v>63</v>
      </c>
      <c r="AF11" s="47">
        <f t="shared" si="1"/>
        <v>74988.840946287746</v>
      </c>
      <c r="AG11" s="48">
        <v>2250</v>
      </c>
      <c r="AH11" s="49">
        <f t="shared" si="2"/>
        <v>3.0004464285714291E-2</v>
      </c>
      <c r="AI11" s="50" t="s">
        <v>74</v>
      </c>
      <c r="AJ11" s="51">
        <f t="shared" si="3"/>
        <v>0.16799999999999998</v>
      </c>
      <c r="AK11" s="49">
        <f t="shared" si="4"/>
        <v>0.42839999999999995</v>
      </c>
      <c r="AL11" s="73">
        <f t="shared" si="5"/>
        <v>3.008404464285714</v>
      </c>
      <c r="AM11" s="52">
        <v>0.01</v>
      </c>
      <c r="AN11" s="49">
        <f t="shared" si="6"/>
        <v>4.2500000000000003E-2</v>
      </c>
      <c r="AO11" s="52">
        <v>0</v>
      </c>
      <c r="AP11" s="73">
        <f t="shared" si="7"/>
        <v>0</v>
      </c>
      <c r="AQ11" s="53">
        <v>0</v>
      </c>
      <c r="AR11" s="52">
        <v>0</v>
      </c>
      <c r="AS11" s="49">
        <f t="shared" si="8"/>
        <v>0</v>
      </c>
      <c r="AT11" s="49">
        <f t="shared" si="9"/>
        <v>4.2500000000000003E-2</v>
      </c>
      <c r="AU11" s="49">
        <f t="shared" si="10"/>
        <v>3.0509044642857139</v>
      </c>
      <c r="AV11" s="54">
        <f t="shared" si="11"/>
        <v>0.28214012605042027</v>
      </c>
      <c r="AW11" s="55">
        <v>4.25</v>
      </c>
      <c r="AX11" s="56">
        <v>8.99</v>
      </c>
      <c r="AY11" s="74">
        <f t="shared" si="12"/>
        <v>0.52725250278086766</v>
      </c>
      <c r="AZ11" s="57"/>
      <c r="BA11" s="35">
        <v>1200</v>
      </c>
      <c r="BB11" s="49">
        <f t="shared" si="13"/>
        <v>3661.0853571428565</v>
      </c>
      <c r="BC11" s="49">
        <f t="shared" si="14"/>
        <v>5100</v>
      </c>
      <c r="BD11" s="49">
        <f t="shared" si="15"/>
        <v>10788</v>
      </c>
      <c r="BE11" s="58">
        <v>4.97</v>
      </c>
      <c r="BF11" s="39"/>
      <c r="BG11" s="39"/>
      <c r="BH11" s="59" t="s">
        <v>75</v>
      </c>
      <c r="BI11" s="60" t="s">
        <v>76</v>
      </c>
      <c r="BJ11" s="59" t="s">
        <v>97</v>
      </c>
      <c r="BK11" s="60"/>
      <c r="BL11" s="60"/>
      <c r="BM11" s="60"/>
      <c r="BN11" s="60"/>
      <c r="BO11" s="60"/>
    </row>
    <row r="12" spans="1:67" s="61" customFormat="1" ht="99.95" customHeight="1" x14ac:dyDescent="0.25">
      <c r="A12" s="72">
        <v>11</v>
      </c>
      <c r="B12" s="39"/>
      <c r="C12" s="39"/>
      <c r="D12" s="35" t="s">
        <v>62</v>
      </c>
      <c r="E12" s="34"/>
      <c r="F12" s="34" t="s">
        <v>63</v>
      </c>
      <c r="G12" s="75" t="s">
        <v>120</v>
      </c>
      <c r="H12" s="37" t="s">
        <v>121</v>
      </c>
      <c r="I12" s="37" t="s">
        <v>122</v>
      </c>
      <c r="J12" s="37" t="s">
        <v>67</v>
      </c>
      <c r="K12" s="37" t="s">
        <v>67</v>
      </c>
      <c r="L12" s="38" t="s">
        <v>123</v>
      </c>
      <c r="M12" s="35" t="s">
        <v>80</v>
      </c>
      <c r="N12" s="39"/>
      <c r="O12" s="39"/>
      <c r="P12" s="40" t="s">
        <v>124</v>
      </c>
      <c r="Q12" s="39"/>
      <c r="R12" s="34" t="s">
        <v>71</v>
      </c>
      <c r="S12" s="42">
        <v>2.5499999999999998</v>
      </c>
      <c r="T12" s="34"/>
      <c r="U12" s="37" t="s">
        <v>73</v>
      </c>
      <c r="V12" s="43">
        <v>50.5</v>
      </c>
      <c r="W12" s="43">
        <v>26.5</v>
      </c>
      <c r="X12" s="43">
        <v>24</v>
      </c>
      <c r="Y12" s="43">
        <v>24</v>
      </c>
      <c r="Z12" s="43">
        <v>12</v>
      </c>
      <c r="AA12" s="43">
        <v>22.5</v>
      </c>
      <c r="AB12" s="44">
        <v>4</v>
      </c>
      <c r="AC12" s="45">
        <v>8</v>
      </c>
      <c r="AD12" s="46">
        <f t="shared" si="0"/>
        <v>6.4799999999999996E-3</v>
      </c>
      <c r="AE12" s="44">
        <v>63</v>
      </c>
      <c r="AF12" s="47">
        <f t="shared" si="1"/>
        <v>77777.777777777781</v>
      </c>
      <c r="AG12" s="48">
        <v>2250</v>
      </c>
      <c r="AH12" s="49">
        <f t="shared" si="2"/>
        <v>2.8928571428571428E-2</v>
      </c>
      <c r="AI12" s="50" t="s">
        <v>74</v>
      </c>
      <c r="AJ12" s="51">
        <f t="shared" si="3"/>
        <v>0.16799999999999998</v>
      </c>
      <c r="AK12" s="49">
        <f t="shared" si="4"/>
        <v>0.42839999999999995</v>
      </c>
      <c r="AL12" s="73">
        <f t="shared" si="5"/>
        <v>3.0073285714285714</v>
      </c>
      <c r="AM12" s="52">
        <v>0.01</v>
      </c>
      <c r="AN12" s="49">
        <f t="shared" si="6"/>
        <v>4.2500000000000003E-2</v>
      </c>
      <c r="AO12" s="52">
        <v>0</v>
      </c>
      <c r="AP12" s="73">
        <f t="shared" si="7"/>
        <v>0</v>
      </c>
      <c r="AQ12" s="53">
        <v>0</v>
      </c>
      <c r="AR12" s="52">
        <v>0</v>
      </c>
      <c r="AS12" s="49">
        <f t="shared" si="8"/>
        <v>0</v>
      </c>
      <c r="AT12" s="49">
        <f t="shared" si="9"/>
        <v>4.2500000000000003E-2</v>
      </c>
      <c r="AU12" s="49">
        <f t="shared" si="10"/>
        <v>3.0498285714285713</v>
      </c>
      <c r="AV12" s="54">
        <f t="shared" si="11"/>
        <v>0.2823932773109244</v>
      </c>
      <c r="AW12" s="55">
        <v>4.25</v>
      </c>
      <c r="AX12" s="56">
        <v>8.99</v>
      </c>
      <c r="AY12" s="74">
        <f t="shared" si="12"/>
        <v>0.52725250278086766</v>
      </c>
      <c r="AZ12" s="57"/>
      <c r="BA12" s="35">
        <v>1200</v>
      </c>
      <c r="BB12" s="49">
        <f t="shared" si="13"/>
        <v>3659.7942857142857</v>
      </c>
      <c r="BC12" s="49">
        <f t="shared" si="14"/>
        <v>5100</v>
      </c>
      <c r="BD12" s="49">
        <f t="shared" si="15"/>
        <v>10788</v>
      </c>
      <c r="BE12" s="58">
        <v>4.82</v>
      </c>
      <c r="BF12" s="39"/>
      <c r="BG12" s="39"/>
      <c r="BH12" s="59" t="s">
        <v>75</v>
      </c>
      <c r="BI12" s="60" t="s">
        <v>76</v>
      </c>
      <c r="BJ12" s="59" t="s">
        <v>125</v>
      </c>
      <c r="BK12" s="60"/>
      <c r="BL12" s="60"/>
      <c r="BM12" s="60"/>
      <c r="BN12" s="60"/>
      <c r="BO12" s="60"/>
    </row>
    <row r="13" spans="1:67" s="61" customFormat="1" ht="99.95" customHeight="1" x14ac:dyDescent="0.25">
      <c r="A13" s="72">
        <v>12</v>
      </c>
      <c r="B13" s="39"/>
      <c r="C13" s="39"/>
      <c r="D13" s="35" t="s">
        <v>62</v>
      </c>
      <c r="E13" s="34"/>
      <c r="F13" s="34" t="s">
        <v>63</v>
      </c>
      <c r="G13" s="35" t="s">
        <v>126</v>
      </c>
      <c r="H13" s="37" t="s">
        <v>121</v>
      </c>
      <c r="I13" s="37" t="s">
        <v>127</v>
      </c>
      <c r="J13" s="37" t="s">
        <v>67</v>
      </c>
      <c r="K13" s="37" t="s">
        <v>67</v>
      </c>
      <c r="L13" s="38" t="s">
        <v>128</v>
      </c>
      <c r="M13" s="35" t="s">
        <v>80</v>
      </c>
      <c r="N13" s="39"/>
      <c r="O13" s="39"/>
      <c r="P13" s="40" t="s">
        <v>129</v>
      </c>
      <c r="Q13" s="39"/>
      <c r="R13" s="34" t="s">
        <v>71</v>
      </c>
      <c r="S13" s="42">
        <v>2.06</v>
      </c>
      <c r="T13" s="34"/>
      <c r="U13" s="37" t="s">
        <v>73</v>
      </c>
      <c r="V13" s="43">
        <v>38.5</v>
      </c>
      <c r="W13" s="43">
        <v>20.5</v>
      </c>
      <c r="X13" s="43">
        <v>24</v>
      </c>
      <c r="Y13" s="43">
        <v>18</v>
      </c>
      <c r="Z13" s="43">
        <v>9</v>
      </c>
      <c r="AA13" s="43">
        <v>22.5</v>
      </c>
      <c r="AB13" s="44">
        <v>4</v>
      </c>
      <c r="AC13" s="45">
        <v>8</v>
      </c>
      <c r="AD13" s="46">
        <f t="shared" si="0"/>
        <v>3.6449999999999998E-3</v>
      </c>
      <c r="AE13" s="44">
        <v>63</v>
      </c>
      <c r="AF13" s="47">
        <f t="shared" si="1"/>
        <v>138271.6049382716</v>
      </c>
      <c r="AG13" s="48">
        <v>2250</v>
      </c>
      <c r="AH13" s="49">
        <f t="shared" si="2"/>
        <v>1.6272321428571428E-2</v>
      </c>
      <c r="AI13" s="50" t="s">
        <v>74</v>
      </c>
      <c r="AJ13" s="51">
        <f t="shared" si="3"/>
        <v>0.16799999999999998</v>
      </c>
      <c r="AK13" s="49">
        <f t="shared" si="4"/>
        <v>0.34608</v>
      </c>
      <c r="AL13" s="73">
        <f t="shared" si="5"/>
        <v>2.4223523214285718</v>
      </c>
      <c r="AM13" s="52">
        <v>0.01</v>
      </c>
      <c r="AN13" s="49">
        <f t="shared" si="6"/>
        <v>3.4500000000000003E-2</v>
      </c>
      <c r="AO13" s="52">
        <v>0</v>
      </c>
      <c r="AP13" s="73">
        <f t="shared" si="7"/>
        <v>0</v>
      </c>
      <c r="AQ13" s="53">
        <v>0</v>
      </c>
      <c r="AR13" s="52">
        <v>0</v>
      </c>
      <c r="AS13" s="49">
        <f t="shared" si="8"/>
        <v>0</v>
      </c>
      <c r="AT13" s="49">
        <f t="shared" si="9"/>
        <v>3.4500000000000003E-2</v>
      </c>
      <c r="AU13" s="49">
        <f t="shared" si="10"/>
        <v>2.4568523214285718</v>
      </c>
      <c r="AV13" s="54">
        <f t="shared" si="11"/>
        <v>0.28786889233954444</v>
      </c>
      <c r="AW13" s="55">
        <v>3.45</v>
      </c>
      <c r="AX13" s="56">
        <v>8.99</v>
      </c>
      <c r="AY13" s="74">
        <f t="shared" si="12"/>
        <v>0.61624026696329248</v>
      </c>
      <c r="AZ13" s="57"/>
      <c r="BA13" s="35">
        <v>1200</v>
      </c>
      <c r="BB13" s="49">
        <f t="shared" si="13"/>
        <v>2948.2227857142861</v>
      </c>
      <c r="BC13" s="49">
        <f t="shared" si="14"/>
        <v>4140</v>
      </c>
      <c r="BD13" s="49">
        <f t="shared" si="15"/>
        <v>10788</v>
      </c>
      <c r="BE13" s="58">
        <v>2.84</v>
      </c>
      <c r="BF13" s="39"/>
      <c r="BG13" s="39"/>
      <c r="BH13" s="59" t="s">
        <v>75</v>
      </c>
      <c r="BI13" s="60" t="s">
        <v>76</v>
      </c>
      <c r="BJ13" s="59" t="s">
        <v>77</v>
      </c>
      <c r="BK13" s="60"/>
      <c r="BL13" s="60"/>
      <c r="BM13" s="60"/>
      <c r="BN13" s="60"/>
      <c r="BO13" s="60"/>
    </row>
    <row r="14" spans="1:67" s="61" customFormat="1" ht="99.95" customHeight="1" x14ac:dyDescent="0.25">
      <c r="A14" s="72">
        <v>13</v>
      </c>
      <c r="B14" s="39"/>
      <c r="C14" s="39"/>
      <c r="D14" s="35" t="s">
        <v>62</v>
      </c>
      <c r="E14" s="34"/>
      <c r="F14" s="34" t="s">
        <v>63</v>
      </c>
      <c r="G14" s="35" t="s">
        <v>130</v>
      </c>
      <c r="H14" s="37" t="s">
        <v>131</v>
      </c>
      <c r="I14" s="37" t="s">
        <v>66</v>
      </c>
      <c r="J14" s="37" t="s">
        <v>67</v>
      </c>
      <c r="K14" s="37" t="s">
        <v>67</v>
      </c>
      <c r="L14" s="38" t="s">
        <v>132</v>
      </c>
      <c r="M14" s="35" t="s">
        <v>80</v>
      </c>
      <c r="N14" s="39"/>
      <c r="O14" s="39"/>
      <c r="P14" s="40" t="s">
        <v>133</v>
      </c>
      <c r="Q14" s="39"/>
      <c r="R14" s="34" t="s">
        <v>71</v>
      </c>
      <c r="S14" s="42">
        <v>2.38</v>
      </c>
      <c r="T14" s="34"/>
      <c r="U14" s="37" t="s">
        <v>73</v>
      </c>
      <c r="V14" s="43">
        <v>40.5</v>
      </c>
      <c r="W14" s="43">
        <v>24.5</v>
      </c>
      <c r="X14" s="43">
        <v>25</v>
      </c>
      <c r="Y14" s="43">
        <v>19</v>
      </c>
      <c r="Z14" s="43">
        <v>11</v>
      </c>
      <c r="AA14" s="43">
        <v>23.5</v>
      </c>
      <c r="AB14" s="44">
        <v>4</v>
      </c>
      <c r="AC14" s="45">
        <v>8</v>
      </c>
      <c r="AD14" s="46">
        <f t="shared" si="0"/>
        <v>4.9115000000000001E-3</v>
      </c>
      <c r="AE14" s="44">
        <v>63</v>
      </c>
      <c r="AF14" s="47">
        <f t="shared" si="1"/>
        <v>102616.30866334114</v>
      </c>
      <c r="AG14" s="48">
        <v>2250</v>
      </c>
      <c r="AH14" s="49">
        <f t="shared" si="2"/>
        <v>2.1926339285714285E-2</v>
      </c>
      <c r="AI14" s="50" t="s">
        <v>74</v>
      </c>
      <c r="AJ14" s="51">
        <f t="shared" si="3"/>
        <v>0.16799999999999998</v>
      </c>
      <c r="AK14" s="49">
        <f t="shared" si="4"/>
        <v>0.39983999999999992</v>
      </c>
      <c r="AL14" s="73">
        <f t="shared" si="5"/>
        <v>2.8017663392857139</v>
      </c>
      <c r="AM14" s="52">
        <v>0.01</v>
      </c>
      <c r="AN14" s="49">
        <f t="shared" si="6"/>
        <v>3.95E-2</v>
      </c>
      <c r="AO14" s="52">
        <v>0</v>
      </c>
      <c r="AP14" s="73">
        <f t="shared" si="7"/>
        <v>0</v>
      </c>
      <c r="AQ14" s="53">
        <v>0</v>
      </c>
      <c r="AR14" s="52">
        <v>0</v>
      </c>
      <c r="AS14" s="49">
        <f t="shared" si="8"/>
        <v>0</v>
      </c>
      <c r="AT14" s="49">
        <f t="shared" si="9"/>
        <v>3.95E-2</v>
      </c>
      <c r="AU14" s="49">
        <f t="shared" si="10"/>
        <v>2.8412663392857138</v>
      </c>
      <c r="AV14" s="54">
        <f t="shared" si="11"/>
        <v>0.28069206600361679</v>
      </c>
      <c r="AW14" s="55">
        <v>3.95</v>
      </c>
      <c r="AX14" s="56">
        <v>8.99</v>
      </c>
      <c r="AY14" s="74">
        <f t="shared" si="12"/>
        <v>0.56062291434927691</v>
      </c>
      <c r="AZ14" s="57"/>
      <c r="BA14" s="35">
        <v>1200</v>
      </c>
      <c r="BB14" s="49">
        <f t="shared" si="13"/>
        <v>3409.5196071428568</v>
      </c>
      <c r="BC14" s="49">
        <f t="shared" si="14"/>
        <v>4740</v>
      </c>
      <c r="BD14" s="49">
        <f t="shared" si="15"/>
        <v>10788</v>
      </c>
      <c r="BE14" s="58">
        <v>3.72</v>
      </c>
      <c r="BF14" s="39"/>
      <c r="BG14" s="39"/>
      <c r="BH14" s="59" t="s">
        <v>75</v>
      </c>
      <c r="BI14" s="60" t="s">
        <v>76</v>
      </c>
      <c r="BJ14" s="59" t="s">
        <v>77</v>
      </c>
      <c r="BK14" s="60"/>
      <c r="BL14" s="60"/>
      <c r="BM14" s="60"/>
      <c r="BN14" s="60"/>
      <c r="BO14" s="60"/>
    </row>
    <row r="15" spans="1:67" s="61" customFormat="1" ht="99.95" customHeight="1" x14ac:dyDescent="0.25">
      <c r="A15" s="72">
        <v>14</v>
      </c>
      <c r="B15" s="39"/>
      <c r="C15" s="39"/>
      <c r="D15" s="35" t="s">
        <v>62</v>
      </c>
      <c r="E15" s="34"/>
      <c r="F15" s="34" t="s">
        <v>63</v>
      </c>
      <c r="G15" s="36" t="s">
        <v>134</v>
      </c>
      <c r="H15" s="37" t="s">
        <v>135</v>
      </c>
      <c r="I15" s="37" t="str">
        <f t="shared" si="16"/>
        <v>Resin Lotion Pump(chrome plastic pump )</v>
      </c>
      <c r="J15" s="62" t="s">
        <v>90</v>
      </c>
      <c r="K15" s="62" t="s">
        <v>90</v>
      </c>
      <c r="L15" s="76" t="s">
        <v>136</v>
      </c>
      <c r="M15" s="35" t="s">
        <v>69</v>
      </c>
      <c r="N15" s="39"/>
      <c r="O15" s="39"/>
      <c r="P15" s="40" t="s">
        <v>137</v>
      </c>
      <c r="Q15" s="39"/>
      <c r="R15" s="34" t="s">
        <v>71</v>
      </c>
      <c r="S15" s="64">
        <v>2.4500000000000002</v>
      </c>
      <c r="T15" s="34"/>
      <c r="U15" s="37" t="s">
        <v>73</v>
      </c>
      <c r="V15" s="65">
        <v>25</v>
      </c>
      <c r="W15" s="65">
        <v>17</v>
      </c>
      <c r="X15" s="65">
        <v>47</v>
      </c>
      <c r="Y15" s="65">
        <v>16</v>
      </c>
      <c r="Z15" s="65">
        <v>11.5</v>
      </c>
      <c r="AA15" s="37">
        <v>22</v>
      </c>
      <c r="AB15" s="44">
        <v>4</v>
      </c>
      <c r="AC15" s="66">
        <v>8</v>
      </c>
      <c r="AD15" s="46">
        <f t="shared" si="0"/>
        <v>4.0480000000000004E-3</v>
      </c>
      <c r="AE15" s="44">
        <v>63</v>
      </c>
      <c r="AF15" s="47">
        <f t="shared" si="1"/>
        <v>124505.92885375493</v>
      </c>
      <c r="AG15" s="48">
        <v>2250</v>
      </c>
      <c r="AH15" s="49">
        <f t="shared" si="2"/>
        <v>1.8071428571428572E-2</v>
      </c>
      <c r="AI15" s="50" t="s">
        <v>74</v>
      </c>
      <c r="AJ15" s="51">
        <f t="shared" si="3"/>
        <v>0.16799999999999998</v>
      </c>
      <c r="AK15" s="49">
        <f t="shared" si="4"/>
        <v>0.41159999999999997</v>
      </c>
      <c r="AL15" s="73">
        <f t="shared" si="5"/>
        <v>2.8796714285714287</v>
      </c>
      <c r="AM15" s="52">
        <v>0.01</v>
      </c>
      <c r="AN15" s="49">
        <f t="shared" si="6"/>
        <v>4.0999999999999995E-2</v>
      </c>
      <c r="AO15" s="52">
        <v>0</v>
      </c>
      <c r="AP15" s="73">
        <f t="shared" si="7"/>
        <v>0</v>
      </c>
      <c r="AQ15" s="53">
        <v>0</v>
      </c>
      <c r="AR15" s="52">
        <v>0</v>
      </c>
      <c r="AS15" s="49">
        <f t="shared" si="8"/>
        <v>0</v>
      </c>
      <c r="AT15" s="49">
        <f t="shared" si="9"/>
        <v>4.0999999999999995E-2</v>
      </c>
      <c r="AU15" s="49">
        <f t="shared" si="10"/>
        <v>2.9206714285714286</v>
      </c>
      <c r="AV15" s="54">
        <f t="shared" si="11"/>
        <v>0.28764111498257833</v>
      </c>
      <c r="AW15" s="67">
        <v>4.0999999999999996</v>
      </c>
      <c r="AX15" s="56">
        <v>8.99</v>
      </c>
      <c r="AY15" s="74">
        <f t="shared" si="12"/>
        <v>0.5439377085650724</v>
      </c>
      <c r="AZ15" s="57"/>
      <c r="BA15" s="35">
        <v>1200</v>
      </c>
      <c r="BB15" s="49">
        <f t="shared" si="13"/>
        <v>3504.8057142857142</v>
      </c>
      <c r="BC15" s="49">
        <f t="shared" si="14"/>
        <v>4920</v>
      </c>
      <c r="BD15" s="49">
        <f t="shared" si="15"/>
        <v>10788</v>
      </c>
      <c r="BE15" s="58">
        <v>3</v>
      </c>
      <c r="BF15" s="39"/>
      <c r="BG15" s="39"/>
      <c r="BH15" s="68" t="s">
        <v>75</v>
      </c>
      <c r="BI15" s="60" t="s">
        <v>76</v>
      </c>
      <c r="BJ15" s="68" t="s">
        <v>138</v>
      </c>
      <c r="BK15" s="60"/>
      <c r="BL15" s="60"/>
      <c r="BM15" s="60"/>
      <c r="BN15" s="60"/>
      <c r="BO15" s="60"/>
    </row>
    <row r="16" spans="1:67" s="61" customFormat="1" ht="99.95" customHeight="1" x14ac:dyDescent="0.25">
      <c r="A16" s="72">
        <v>15</v>
      </c>
      <c r="B16" s="77"/>
      <c r="C16" s="39"/>
      <c r="D16" s="35" t="s">
        <v>62</v>
      </c>
      <c r="E16" s="34"/>
      <c r="F16" s="34" t="s">
        <v>63</v>
      </c>
      <c r="G16" s="75" t="s">
        <v>98</v>
      </c>
      <c r="H16" s="37" t="s">
        <v>139</v>
      </c>
      <c r="I16" s="37" t="str">
        <f t="shared" si="16"/>
        <v>Resin Lotion Pump(black plastic pump )</v>
      </c>
      <c r="J16" s="78" t="s">
        <v>140</v>
      </c>
      <c r="K16" s="78" t="s">
        <v>140</v>
      </c>
      <c r="L16" s="76" t="s">
        <v>141</v>
      </c>
      <c r="M16" s="35" t="s">
        <v>85</v>
      </c>
      <c r="N16" s="39"/>
      <c r="O16" s="39"/>
      <c r="P16" s="40" t="s">
        <v>142</v>
      </c>
      <c r="Q16" s="39"/>
      <c r="R16" s="34" t="s">
        <v>71</v>
      </c>
      <c r="S16" s="79">
        <v>3.15</v>
      </c>
      <c r="T16" s="34"/>
      <c r="U16" s="37" t="s">
        <v>73</v>
      </c>
      <c r="V16" s="65">
        <v>27</v>
      </c>
      <c r="W16" s="65">
        <v>25</v>
      </c>
      <c r="X16" s="65">
        <v>50</v>
      </c>
      <c r="Y16" s="65">
        <v>24</v>
      </c>
      <c r="Z16" s="65">
        <v>12.5</v>
      </c>
      <c r="AA16" s="37">
        <v>23.5</v>
      </c>
      <c r="AB16" s="44">
        <v>4</v>
      </c>
      <c r="AC16" s="66">
        <v>8</v>
      </c>
      <c r="AD16" s="46">
        <f t="shared" si="0"/>
        <v>7.0499999999999998E-3</v>
      </c>
      <c r="AE16" s="44">
        <v>63</v>
      </c>
      <c r="AF16" s="47">
        <f t="shared" si="1"/>
        <v>71489.361702127659</v>
      </c>
      <c r="AG16" s="48">
        <v>2250</v>
      </c>
      <c r="AH16" s="49">
        <f t="shared" si="2"/>
        <v>3.1473214285714285E-2</v>
      </c>
      <c r="AI16" s="50" t="s">
        <v>74</v>
      </c>
      <c r="AJ16" s="51">
        <f t="shared" si="3"/>
        <v>0.16799999999999998</v>
      </c>
      <c r="AK16" s="49">
        <f t="shared" si="4"/>
        <v>0.52919999999999989</v>
      </c>
      <c r="AL16" s="73">
        <f t="shared" si="5"/>
        <v>3.710673214285714</v>
      </c>
      <c r="AM16" s="52">
        <v>0.01</v>
      </c>
      <c r="AN16" s="49">
        <f t="shared" si="6"/>
        <v>4.9500000000000002E-2</v>
      </c>
      <c r="AO16" s="52">
        <v>0</v>
      </c>
      <c r="AP16" s="73">
        <f t="shared" si="7"/>
        <v>0</v>
      </c>
      <c r="AQ16" s="53">
        <v>0</v>
      </c>
      <c r="AR16" s="52">
        <v>0</v>
      </c>
      <c r="AS16" s="49">
        <f t="shared" si="8"/>
        <v>0</v>
      </c>
      <c r="AT16" s="49">
        <f t="shared" si="9"/>
        <v>4.9500000000000002E-2</v>
      </c>
      <c r="AU16" s="49">
        <f t="shared" si="10"/>
        <v>3.760173214285714</v>
      </c>
      <c r="AV16" s="54">
        <f t="shared" si="11"/>
        <v>0.2403690476190477</v>
      </c>
      <c r="AW16" s="80">
        <v>4.95</v>
      </c>
      <c r="AX16" s="56">
        <v>8.99</v>
      </c>
      <c r="AY16" s="74">
        <f t="shared" si="12"/>
        <v>0.44938820912124583</v>
      </c>
      <c r="AZ16" s="57"/>
      <c r="BA16" s="35">
        <v>1200</v>
      </c>
      <c r="BB16" s="49">
        <f t="shared" si="13"/>
        <v>4512.2078571428565</v>
      </c>
      <c r="BC16" s="49">
        <f t="shared" si="14"/>
        <v>5940</v>
      </c>
      <c r="BD16" s="49">
        <f t="shared" si="15"/>
        <v>10788</v>
      </c>
      <c r="BE16" s="58">
        <v>5.0599999999999996</v>
      </c>
      <c r="BF16" s="39"/>
      <c r="BG16" s="39"/>
      <c r="BH16" s="68" t="s">
        <v>75</v>
      </c>
      <c r="BI16" s="60" t="s">
        <v>76</v>
      </c>
      <c r="BJ16" s="68" t="s">
        <v>143</v>
      </c>
      <c r="BK16" s="60"/>
      <c r="BL16" s="60"/>
      <c r="BM16" s="60"/>
      <c r="BN16" s="60"/>
      <c r="BO16" s="60"/>
    </row>
    <row r="17" spans="1:67" s="61" customFormat="1" ht="99.95" customHeight="1" x14ac:dyDescent="0.25">
      <c r="A17" s="72">
        <v>16</v>
      </c>
      <c r="B17" s="39"/>
      <c r="C17" s="39"/>
      <c r="D17" s="35" t="s">
        <v>62</v>
      </c>
      <c r="E17" s="34"/>
      <c r="F17" s="34" t="s">
        <v>63</v>
      </c>
      <c r="G17" s="76" t="s">
        <v>104</v>
      </c>
      <c r="H17" s="37" t="s">
        <v>139</v>
      </c>
      <c r="I17" s="37" t="str">
        <f t="shared" si="16"/>
        <v>Resin Lotion Pump(black plastic pump )</v>
      </c>
      <c r="J17" s="62" t="s">
        <v>90</v>
      </c>
      <c r="K17" s="62" t="s">
        <v>90</v>
      </c>
      <c r="L17" s="76" t="s">
        <v>144</v>
      </c>
      <c r="M17" s="35" t="s">
        <v>80</v>
      </c>
      <c r="N17" s="39"/>
      <c r="O17" s="39"/>
      <c r="P17" s="40" t="s">
        <v>145</v>
      </c>
      <c r="Q17" s="39"/>
      <c r="R17" s="34" t="s">
        <v>71</v>
      </c>
      <c r="S17" s="64">
        <v>2.62</v>
      </c>
      <c r="T17" s="34"/>
      <c r="U17" s="37" t="s">
        <v>73</v>
      </c>
      <c r="V17" s="65">
        <v>24</v>
      </c>
      <c r="W17" s="65">
        <v>18.5</v>
      </c>
      <c r="X17" s="65">
        <v>49</v>
      </c>
      <c r="Y17" s="65">
        <v>17.5</v>
      </c>
      <c r="Z17" s="65">
        <v>11</v>
      </c>
      <c r="AA17" s="37">
        <v>23</v>
      </c>
      <c r="AB17" s="44">
        <v>4</v>
      </c>
      <c r="AC17" s="66">
        <v>8</v>
      </c>
      <c r="AD17" s="46">
        <f t="shared" si="0"/>
        <v>4.4275E-3</v>
      </c>
      <c r="AE17" s="44">
        <v>63</v>
      </c>
      <c r="AF17" s="47">
        <f t="shared" si="1"/>
        <v>113833.99209486166</v>
      </c>
      <c r="AG17" s="48">
        <v>2250</v>
      </c>
      <c r="AH17" s="49">
        <f t="shared" si="2"/>
        <v>1.9765624999999998E-2</v>
      </c>
      <c r="AI17" s="50" t="s">
        <v>74</v>
      </c>
      <c r="AJ17" s="51">
        <f t="shared" si="3"/>
        <v>0.16799999999999998</v>
      </c>
      <c r="AK17" s="49">
        <f t="shared" si="4"/>
        <v>0.44016</v>
      </c>
      <c r="AL17" s="73">
        <f t="shared" si="5"/>
        <v>3.079925625</v>
      </c>
      <c r="AM17" s="52">
        <v>0.01</v>
      </c>
      <c r="AN17" s="49">
        <f t="shared" si="6"/>
        <v>4.2999999999999997E-2</v>
      </c>
      <c r="AO17" s="52">
        <v>0</v>
      </c>
      <c r="AP17" s="73">
        <f t="shared" si="7"/>
        <v>0</v>
      </c>
      <c r="AQ17" s="53">
        <v>0</v>
      </c>
      <c r="AR17" s="52">
        <v>0</v>
      </c>
      <c r="AS17" s="49">
        <f t="shared" si="8"/>
        <v>0</v>
      </c>
      <c r="AT17" s="49">
        <f t="shared" si="9"/>
        <v>4.2999999999999997E-2</v>
      </c>
      <c r="AU17" s="49">
        <f t="shared" si="10"/>
        <v>3.1229256250000001</v>
      </c>
      <c r="AV17" s="54">
        <f t="shared" si="11"/>
        <v>0.27373822674418596</v>
      </c>
      <c r="AW17" s="67">
        <v>4.3</v>
      </c>
      <c r="AX17" s="56">
        <v>8.99</v>
      </c>
      <c r="AY17" s="74">
        <f t="shared" si="12"/>
        <v>0.52169076751946608</v>
      </c>
      <c r="AZ17" s="57"/>
      <c r="BA17" s="35">
        <v>1200</v>
      </c>
      <c r="BB17" s="49">
        <f t="shared" si="13"/>
        <v>3747.5107500000004</v>
      </c>
      <c r="BC17" s="49">
        <f t="shared" si="14"/>
        <v>5160</v>
      </c>
      <c r="BD17" s="49">
        <f t="shared" si="15"/>
        <v>10788</v>
      </c>
      <c r="BE17" s="58">
        <v>3.26</v>
      </c>
      <c r="BF17" s="39"/>
      <c r="BG17" s="39"/>
      <c r="BH17" s="68" t="s">
        <v>75</v>
      </c>
      <c r="BI17" s="60" t="s">
        <v>76</v>
      </c>
      <c r="BJ17" s="68" t="s">
        <v>103</v>
      </c>
      <c r="BK17" s="60"/>
      <c r="BL17" s="60"/>
      <c r="BM17" s="60"/>
      <c r="BN17" s="60"/>
      <c r="BO17" s="60"/>
    </row>
  </sheetData>
  <protectedRanges>
    <protectedRange sqref="S9:S10 S5 S7" name="Range1"/>
    <protectedRange sqref="S2:S4" name="Range1_3"/>
    <protectedRange sqref="S6" name="Range1_4"/>
    <protectedRange sqref="S11:S13" name="Range1_5"/>
    <protectedRange sqref="S14" name="Range1_7"/>
    <protectedRange sqref="V7:Z10" name="Range1_1"/>
    <protectedRange sqref="Y15 V5:X5" name="Range1_2"/>
    <protectedRange sqref="V2:AA4" name="Range1_2_1"/>
    <protectedRange sqref="V6:AA6" name="Range1_2_2"/>
    <protectedRange sqref="V11:AA13" name="Range1_2_3"/>
    <protectedRange sqref="V14:AA14" name="Range1_2_4"/>
    <protectedRange sqref="U2:U5" name="Range1_3_1"/>
    <protectedRange sqref="U6" name="Range1_4_1"/>
    <protectedRange sqref="U11:U13" name="Range1_5_1"/>
    <protectedRange sqref="U7:U10 U14:U17" name="Range1_7_1"/>
    <protectedRange sqref="L9:L10 L5 L7" name="Range1_6"/>
    <protectedRange sqref="L2:L4" name="Range1_3_2"/>
    <protectedRange sqref="L6" name="Range1_4_2"/>
    <protectedRange sqref="L11:L13" name="Range1_5_2"/>
    <protectedRange sqref="L14" name="Range1_7_2"/>
    <protectedRange sqref="J9:J10 J5 J7" name="Range1_8"/>
    <protectedRange sqref="J2:J4" name="Range1_3_3"/>
    <protectedRange sqref="J6" name="Range1_4_3"/>
    <protectedRange sqref="J11:J13" name="Range1_5_3"/>
    <protectedRange sqref="J14" name="Range1_7_3"/>
    <protectedRange sqref="K9:K10 K5 K7" name="Range1_9"/>
    <protectedRange sqref="K2:K4" name="Range1_3_4"/>
    <protectedRange sqref="K6" name="Range1_4_4"/>
    <protectedRange sqref="K11:K13" name="Range1_5_4"/>
    <protectedRange sqref="K14" name="Range1_7_4"/>
    <protectedRange sqref="H7" name="Range1_10"/>
    <protectedRange sqref="H2:H4" name="Range1_3_5"/>
    <protectedRange sqref="H6" name="Range1_4_5"/>
    <protectedRange sqref="H11:H13" name="Range1_5_5"/>
    <protectedRange sqref="H14" name="Range1_7_5"/>
    <protectedRange sqref="I9:I10 I5 I7" name="Range1_11"/>
    <protectedRange sqref="I2:I4" name="Range1_3_6"/>
    <protectedRange sqref="I6" name="Range1_4_6"/>
    <protectedRange sqref="I11:I13" name="Range1_5_6"/>
    <protectedRange sqref="I14" name="Range1_7_6"/>
    <protectedRange sqref="G9:G10 G5 G7" name="Range1_12"/>
    <protectedRange sqref="G2:G4" name="Range1_3_7"/>
    <protectedRange sqref="G6" name="Range1_4_7"/>
    <protectedRange sqref="G11:G13" name="Range1_5_7"/>
    <protectedRange sqref="G14" name="Range1_7_7"/>
    <protectedRange sqref="D2:D17" name="Range1_3_8"/>
    <protectedRange sqref="M2:M17" name="Range1_3_9"/>
    <protectedRange sqref="BA2:BA17" name="Range1_6_1"/>
  </protectedRanges>
  <phoneticPr fontId="3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2026-03-23T01:38:17Z</dcterms:created>
  <dcterms:modified xsi:type="dcterms:W3CDTF">2026-03-23T01:55:15Z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