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160FE84-9853-434C-ABFB-B38181464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" i="8" l="1"/>
  <c r="BI9" i="8"/>
  <c r="BC9" i="8"/>
  <c r="AZ9" i="8"/>
  <c r="AT9" i="8"/>
  <c r="AR9" i="8"/>
  <c r="AP9" i="8"/>
  <c r="AN9" i="8"/>
  <c r="AE9" i="8"/>
  <c r="AF9" i="8" s="1"/>
  <c r="BM8" i="8"/>
  <c r="BI8" i="8"/>
  <c r="BC8" i="8"/>
  <c r="AZ8" i="8"/>
  <c r="AT8" i="8"/>
  <c r="AR8" i="8"/>
  <c r="AP8" i="8"/>
  <c r="AN8" i="8"/>
  <c r="AE8" i="8"/>
  <c r="AF8" i="8" s="1"/>
  <c r="BM7" i="8"/>
  <c r="BI7" i="8"/>
  <c r="BC7" i="8"/>
  <c r="AZ7" i="8"/>
  <c r="AT7" i="8"/>
  <c r="AR7" i="8"/>
  <c r="AP7" i="8"/>
  <c r="AN7" i="8"/>
  <c r="AE7" i="8"/>
  <c r="AF7" i="8" s="1"/>
  <c r="BM6" i="8"/>
  <c r="BI6" i="8"/>
  <c r="BC6" i="8"/>
  <c r="AZ6" i="8"/>
  <c r="AT6" i="8"/>
  <c r="AR6" i="8"/>
  <c r="AP6" i="8"/>
  <c r="AN6" i="8"/>
  <c r="AE6" i="8"/>
  <c r="AF6" i="8" s="1"/>
  <c r="BM5" i="8"/>
  <c r="BI5" i="8"/>
  <c r="BC5" i="8"/>
  <c r="AZ5" i="8"/>
  <c r="AT5" i="8"/>
  <c r="AR5" i="8"/>
  <c r="AP5" i="8"/>
  <c r="AN5" i="8"/>
  <c r="AE5" i="8"/>
  <c r="AF5" i="8" s="1"/>
  <c r="AV5" i="8" s="1"/>
  <c r="AW5" i="8" s="1"/>
  <c r="BM4" i="8"/>
  <c r="BI4" i="8"/>
  <c r="BC4" i="8"/>
  <c r="AZ4" i="8"/>
  <c r="AT4" i="8"/>
  <c r="AR4" i="8"/>
  <c r="AP4" i="8"/>
  <c r="AN4" i="8"/>
  <c r="AE4" i="8"/>
  <c r="AF4" i="8" s="1"/>
  <c r="AK4" i="8"/>
  <c r="BM3" i="8"/>
  <c r="BI3" i="8"/>
  <c r="BC3" i="8"/>
  <c r="AZ3" i="8"/>
  <c r="AT3" i="8"/>
  <c r="AR3" i="8"/>
  <c r="AP3" i="8"/>
  <c r="AN3" i="8"/>
  <c r="AE3" i="8"/>
  <c r="AF3" i="8" s="1"/>
  <c r="BD5" i="8" l="1"/>
  <c r="AH9" i="8"/>
  <c r="AV9" i="8"/>
  <c r="AW9" i="8" s="1"/>
  <c r="BD9" i="8" s="1"/>
  <c r="AK9" i="8"/>
  <c r="AH8" i="8"/>
  <c r="AV8" i="8"/>
  <c r="AW8" i="8" s="1"/>
  <c r="BD8" i="8" s="1"/>
  <c r="AK8" i="8"/>
  <c r="AL8" i="8" s="1"/>
  <c r="AK7" i="8"/>
  <c r="AH7" i="8"/>
  <c r="AV7" i="8"/>
  <c r="AW7" i="8" s="1"/>
  <c r="BD7" i="8" s="1"/>
  <c r="AK5" i="8"/>
  <c r="AK6" i="8"/>
  <c r="AH6" i="8"/>
  <c r="AV6" i="8"/>
  <c r="AW6" i="8" s="1"/>
  <c r="BD6" i="8" s="1"/>
  <c r="AK3" i="8"/>
  <c r="AV3" i="8"/>
  <c r="AW3" i="8" s="1"/>
  <c r="BD3" i="8" s="1"/>
  <c r="AH3" i="8"/>
  <c r="AV4" i="8"/>
  <c r="AW4" i="8" s="1"/>
  <c r="BD4" i="8" s="1"/>
  <c r="AH4" i="8"/>
  <c r="AL4" i="8" s="1"/>
  <c r="BE4" i="8" s="1"/>
  <c r="AH5" i="8"/>
  <c r="AL6" i="8" l="1"/>
  <c r="AL7" i="8"/>
  <c r="AL5" i="8"/>
  <c r="BE5" i="8" s="1"/>
  <c r="BL5" i="8" s="1"/>
  <c r="AL9" i="8"/>
  <c r="BE9" i="8" s="1"/>
  <c r="BF9" i="8" s="1"/>
  <c r="AL3" i="8"/>
  <c r="BE3" i="8" s="1"/>
  <c r="BF3" i="8" s="1"/>
  <c r="BL4" i="8"/>
  <c r="BF4" i="8"/>
  <c r="BE7" i="8"/>
  <c r="BE8" i="8"/>
  <c r="BE6" i="8"/>
  <c r="BF5" i="8" l="1"/>
  <c r="BL9" i="8"/>
  <c r="BL3" i="8"/>
  <c r="BF6" i="8"/>
  <c r="BL6" i="8"/>
  <c r="BL8" i="8"/>
  <c r="BF8" i="8"/>
  <c r="BF7" i="8"/>
  <c r="BL7" i="8"/>
  <c r="AE2" i="8"/>
  <c r="BM2" i="8" l="1"/>
  <c r="BI2" i="8"/>
  <c r="BC2" i="8"/>
  <c r="AZ2" i="8"/>
  <c r="AT2" i="8"/>
  <c r="AR2" i="8"/>
  <c r="AP2" i="8"/>
  <c r="AN2" i="8"/>
  <c r="AF2" i="8"/>
  <c r="AK2" i="8" l="1"/>
  <c r="AH2" i="8"/>
  <c r="AV2" i="8"/>
  <c r="AW2" i="8" s="1"/>
  <c r="BD2" i="8" s="1"/>
  <c r="AL2" i="8" l="1"/>
  <c r="BE2" i="8"/>
  <c r="BL2" i="8" s="1"/>
  <c r="BF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P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W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Z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C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D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E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I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L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<sst xmlns="http://schemas.openxmlformats.org/spreadsheetml/2006/main" count="177" uniqueCount="99">
  <si>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</si>
  <si>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</si>
  <si>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</si>
  <si>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</si>
  <si>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</si>
  <si>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</si>
  <si>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</si>
  <si>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</si>
  <si>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</si>
  <si>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</si>
  <si>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</si>
  <si>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</si>
  <si>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</si>
  <si>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</si>
  <si>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</si>
  <si>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</si>
  <si>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</si>
  <si>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</si>
  <si>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</si>
  <si>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</si>
  <si>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</si>
  <si>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</si>
  <si>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</si>
  <si>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</si>
  <si>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</si>
  <si>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</si>
  <si>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</si>
  <si>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</si>
  <si>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</si>
  <si>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</si>
  <si>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</si>
  <si>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</si>
  <si>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</si>
  <si>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</si>
  <si>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</si>
  <si>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</si>
  <si>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</si>
  <si>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</si>
  <si>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</si>
  <si>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</si>
  <si>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</si>
  <si>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</si>
  <si>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</si>
  <si>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</si>
  <si>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</si>
  <si>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</si>
  <si>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</si>
  <si>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</si>
  <si>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</si>
  <si>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</si>
  <si>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</si>
  <si>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</si>
  <si>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</si>
  <si>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</si>
  <si>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</si>
  <si>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</si>
  <si>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</si>
  <si>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</si>
  <si>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</si>
  <si>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</si>
  <si>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</si>
  <si>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</si>
  <si>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</si>
  <si>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</si>
  <si>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</si>
  <si>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</si>
  <si>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</si>
  <si>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</si>
  <si>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</si>
  <si>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</si>
  <si>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</si>
  <si>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</si>
  <si>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</si>
  <si>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</si>
  <si>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</si>
  <si>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</si>
  <si>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</si>
  <si>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</si>
  <si>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</si>
  <si>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</si>
  <si>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</si>
  <si>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</si>
  <si>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</si>
  <si>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</si>
  <si>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</si>
  <si>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</si>
  <si>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</si>
  <si>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</si>
  <si>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</si>
  <si>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</si>
  <si>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</si>
  <si>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MCH58-6393</t>
    <phoneticPr fontId="10" type="noConversion"/>
  </si>
  <si>
    <t>MCH58-6394</t>
  </si>
  <si>
    <t>MCH58-6395</t>
  </si>
  <si>
    <t>MCH58-6396</t>
  </si>
  <si>
    <t>MCH58-6397</t>
  </si>
  <si>
    <t>MCH58-6398</t>
  </si>
  <si>
    <t>MCH58-6399</t>
  </si>
  <si>
    <t>MCH58-6400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</si>
</sst>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  <xf numFmtId="0" fontId="0" fillId="5" borderId="1" xfId="0" applyFill="1" applyBorder="1" applyAlignment="1">
      <alignment wrapText="1"/>
    </xf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M9"/>
  <sheetViews>
    <sheetView tabSelected="1" topLeftCell="A7" workbookViewId="0">
      <selection activeCell="A10" sqref="A10:XFD64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6.71093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0.42578125" style="3" customWidth="1"/>
    <col min="14" max="14" width="12.7109375" style="3" customWidth="1"/>
    <col min="15" max="17" width="15.42578125" style="3" customWidth="1"/>
    <col min="18" max="18" width="14.42578125" style="3" customWidth="1"/>
    <col min="19" max="19" width="5.57031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5" customWidth="1"/>
    <col min="30" max="30" width="6.28515625" style="7" customWidth="1"/>
    <col min="31" max="31" width="10" style="48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8.42578125" style="6" customWidth="1"/>
    <col min="39" max="39" width="7.85546875" style="8" customWidth="1"/>
    <col min="40" max="40" width="5.85546875" style="6" customWidth="1"/>
    <col min="41" max="41" width="8.140625" style="8" customWidth="1"/>
    <col min="42" max="42" width="9.28515625" style="6" customWidth="1"/>
    <col min="43" max="43" width="11.5703125" style="8" customWidth="1"/>
    <col min="44" max="44" width="10.85546875" style="6" customWidth="1"/>
    <col min="45" max="46" width="9.5703125" style="8" customWidth="1"/>
    <col min="47" max="47" width="10" style="6" customWidth="1"/>
    <col min="48" max="48" width="9.5703125" style="6" customWidth="1"/>
    <col min="49" max="49" width="11.85546875" style="6" customWidth="1"/>
    <col min="50" max="50" width="7.140625" style="8" customWidth="1"/>
    <col min="51" max="51" width="7.85546875" style="8" customWidth="1"/>
    <col min="52" max="52" width="9.5703125" style="6" customWidth="1"/>
    <col min="53" max="53" width="7.7109375" style="6" customWidth="1"/>
    <col min="54" max="54" width="8.28515625" style="8" customWidth="1"/>
    <col min="55" max="55" width="9.140625" style="6" customWidth="1"/>
    <col min="56" max="56" width="9.140625" style="3" customWidth="1"/>
    <col min="57" max="58" width="9.140625" style="3"/>
    <col min="59" max="60" width="9.140625" style="6"/>
    <col min="61" max="61" width="9.140625" style="3"/>
    <col min="62" max="62" width="10.140625" style="6" customWidth="1"/>
    <col min="63" max="63" width="9.140625" style="3"/>
    <col min="64" max="64" width="12.42578125" style="3" customWidth="1"/>
    <col min="65" max="65" width="13" style="3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15</v>
      </c>
      <c r="R1" s="41" t="s">
        <v>16</v>
      </c>
      <c r="S1" s="40" t="s">
        <v>64</v>
      </c>
      <c r="T1" s="14" t="s">
        <v>17</v>
      </c>
      <c r="U1" s="15" t="s">
        <v>18</v>
      </c>
      <c r="V1" s="16" t="s">
        <v>19</v>
      </c>
      <c r="W1" s="17" t="s">
        <v>20</v>
      </c>
      <c r="X1" s="18" t="s">
        <v>21</v>
      </c>
      <c r="Y1" s="19" t="s">
        <v>1</v>
      </c>
      <c r="Z1" s="45" t="s">
        <v>22</v>
      </c>
      <c r="AA1" s="45" t="s">
        <v>23</v>
      </c>
      <c r="AB1" s="45" t="s">
        <v>24</v>
      </c>
      <c r="AC1" s="20" t="s">
        <v>25</v>
      </c>
      <c r="AD1" s="21" t="s">
        <v>26</v>
      </c>
      <c r="AE1" s="49" t="s">
        <v>27</v>
      </c>
      <c r="AF1" s="22" t="s">
        <v>28</v>
      </c>
      <c r="AG1" s="11" t="s">
        <v>29</v>
      </c>
      <c r="AH1" s="23" t="s">
        <v>30</v>
      </c>
      <c r="AI1" s="11" t="s">
        <v>31</v>
      </c>
      <c r="AJ1" s="24" t="s">
        <v>32</v>
      </c>
      <c r="AK1" s="25" t="s">
        <v>33</v>
      </c>
      <c r="AL1" s="23" t="s">
        <v>34</v>
      </c>
      <c r="AM1" s="24" t="s">
        <v>35</v>
      </c>
      <c r="AN1" s="23" t="s">
        <v>36</v>
      </c>
      <c r="AO1" s="24" t="s">
        <v>37</v>
      </c>
      <c r="AP1" s="23" t="s">
        <v>38</v>
      </c>
      <c r="AQ1" s="24" t="s">
        <v>39</v>
      </c>
      <c r="AR1" s="23" t="s">
        <v>40</v>
      </c>
      <c r="AS1" s="47" t="s">
        <v>41</v>
      </c>
      <c r="AT1" s="23" t="s">
        <v>42</v>
      </c>
      <c r="AU1" s="19" t="s">
        <v>43</v>
      </c>
      <c r="AV1" s="24" t="s">
        <v>44</v>
      </c>
      <c r="AW1" s="23" t="s">
        <v>45</v>
      </c>
      <c r="AX1" s="43" t="s">
        <v>46</v>
      </c>
      <c r="AY1" s="24" t="s">
        <v>47</v>
      </c>
      <c r="AZ1" s="23" t="s">
        <v>48</v>
      </c>
      <c r="BA1" s="43" t="s">
        <v>49</v>
      </c>
      <c r="BB1" s="24" t="s">
        <v>50</v>
      </c>
      <c r="BC1" s="23" t="s">
        <v>51</v>
      </c>
      <c r="BD1" s="23" t="s">
        <v>52</v>
      </c>
      <c r="BE1" s="26" t="s">
        <v>53</v>
      </c>
      <c r="BF1" s="27" t="s">
        <v>54</v>
      </c>
      <c r="BG1" s="28" t="s">
        <v>55</v>
      </c>
      <c r="BH1" s="29" t="s">
        <v>56</v>
      </c>
      <c r="BI1" s="54" t="s">
        <v>57</v>
      </c>
      <c r="BJ1" s="53" t="s">
        <v>66</v>
      </c>
      <c r="BK1" s="11" t="s">
        <v>58</v>
      </c>
      <c r="BL1" s="30" t="s">
        <v>59</v>
      </c>
      <c r="BM1" s="30" t="s">
        <v>60</v>
      </c>
    </row>
    <row r="2" spans="1:65" ht="60">
      <c r="A2" s="31">
        <v>1</v>
      </c>
      <c r="B2" s="1"/>
      <c r="C2" s="1"/>
      <c r="D2" s="1" t="s">
        <v>5</v>
      </c>
      <c r="E2" s="1"/>
      <c r="F2" s="1" t="s">
        <v>4</v>
      </c>
      <c r="G2" s="56" t="s">
        <v>68</v>
      </c>
      <c r="H2" s="1" t="s">
        <v>74</v>
      </c>
      <c r="I2" s="1" t="s">
        <v>72</v>
      </c>
      <c r="J2" s="56" t="s">
        <v>73</v>
      </c>
      <c r="K2" s="52" t="s">
        <v>69</v>
      </c>
      <c r="L2" s="1" t="s">
        <v>70</v>
      </c>
      <c r="M2" s="56" t="s">
        <v>75</v>
      </c>
      <c r="N2" s="59"/>
      <c r="O2" s="59"/>
      <c r="P2" s="57"/>
      <c r="Q2" s="57" t="s">
        <v>91</v>
      </c>
      <c r="R2" s="58" t="s">
        <v>85</v>
      </c>
      <c r="S2" s="1" t="s">
        <v>62</v>
      </c>
      <c r="T2" s="32">
        <v>26.36</v>
      </c>
      <c r="U2" s="33">
        <v>7.8</v>
      </c>
      <c r="V2" s="34">
        <v>3.38</v>
      </c>
      <c r="W2" s="35">
        <v>3.38</v>
      </c>
      <c r="X2" s="55">
        <v>3.38</v>
      </c>
      <c r="Y2" s="1" t="s">
        <v>3</v>
      </c>
      <c r="Z2" s="46">
        <v>38</v>
      </c>
      <c r="AA2" s="46">
        <v>33</v>
      </c>
      <c r="AB2" s="46">
        <v>36</v>
      </c>
      <c r="AC2" s="33">
        <v>2</v>
      </c>
      <c r="AD2" s="9">
        <v>4</v>
      </c>
      <c r="AE2" s="50">
        <f t="shared" ref="AE2" si="0">IF(Z2="","",Z2*AA2*AB2/1000000)</f>
        <v>4.4999999999999998E-2</v>
      </c>
      <c r="AF2" s="36">
        <f t="shared" ref="AF2" si="1">IF(AD2="","",65/AE2*AD2)</f>
        <v>5778</v>
      </c>
      <c r="AG2" s="1">
        <v>3200</v>
      </c>
      <c r="AH2" s="37">
        <f t="shared" ref="AH2" si="2">IF(ISERROR(AG2/AF2),"",AG2/AF2)</f>
        <v>0.55000000000000004</v>
      </c>
      <c r="AI2" s="1" t="s">
        <v>71</v>
      </c>
      <c r="AJ2" s="38">
        <v>0.185</v>
      </c>
      <c r="AK2" s="37">
        <f t="shared" ref="AK2" si="3">IF(ISERROR(W2*AJ2),"",W2*AJ2)</f>
        <v>0.63</v>
      </c>
      <c r="AL2" s="37">
        <f t="shared" ref="AL2" si="4">IF(ISERROR(W2+AH2+AK2),"",W2+AH2+AK2)</f>
        <v>4.5599999999999996</v>
      </c>
      <c r="AM2" s="38">
        <v>0.05</v>
      </c>
      <c r="AN2" s="37">
        <f t="shared" ref="AN2" si="5">IF(ISERROR(BG2*AM2),"",BG2*AM2)</f>
        <v>0.31</v>
      </c>
      <c r="AO2" s="38"/>
      <c r="AP2" s="37">
        <f t="shared" ref="AP2" si="6">IF(ISERROR(BG2*AO2),"",BG2*AO2)</f>
        <v>0</v>
      </c>
      <c r="AQ2" s="38"/>
      <c r="AR2" s="37">
        <f t="shared" ref="AR2" si="7">IF(ISERROR(BG2*AQ2),"",BG2*AQ2)</f>
        <v>0</v>
      </c>
      <c r="AS2" s="38"/>
      <c r="AT2" s="37">
        <f t="shared" ref="AT2" si="8">IF(ISERROR(BG2*AS2),"",BG2*AS2)</f>
        <v>0</v>
      </c>
      <c r="AU2" s="1">
        <v>200</v>
      </c>
      <c r="AV2" s="38">
        <f>AU2/AF2/BG2</f>
        <v>5.4999999999999997E-3</v>
      </c>
      <c r="AW2" s="37">
        <f t="shared" ref="AW2" si="9">IF(ISERROR(BG2*AV2),"",BG2*AV2)</f>
        <v>0.03</v>
      </c>
      <c r="AX2" s="37"/>
      <c r="AY2" s="38"/>
      <c r="AZ2" s="37">
        <f t="shared" ref="AZ2" si="10">IF(ISERROR(BG2*AY2),"",BG2*AY2)</f>
        <v>0</v>
      </c>
      <c r="BA2" s="37"/>
      <c r="BB2" s="38"/>
      <c r="BC2" s="37">
        <f t="shared" ref="BC2" si="11">IF(ISERROR(BG2*BB2),"",BG2*BB2)</f>
        <v>0</v>
      </c>
      <c r="BD2" s="37">
        <f t="shared" ref="BD2" si="12">IF(ISERROR(AN2+AP2+AR2+AW2),"",AN2+AP2+AR2+AW2)</f>
        <v>0.34</v>
      </c>
      <c r="BE2" s="37">
        <f t="shared" ref="BE2" si="13">IF(ISERROR(AL2+BD2),"",AL2+BD2)</f>
        <v>4.9000000000000004</v>
      </c>
      <c r="BF2" s="39">
        <f t="shared" ref="BF2" si="14">IF(ISERROR((BG2-BE2)/BG2),"",(BG2-BE2)/BG2)</f>
        <v>0.2147</v>
      </c>
      <c r="BG2" s="10">
        <v>6.24</v>
      </c>
      <c r="BH2" s="10">
        <v>12.99</v>
      </c>
      <c r="BI2" s="39">
        <f t="shared" ref="BI2" si="15">IF(ISERROR((BH2-BG2)/BH2),"",(BH2-BG2)/BH2)</f>
        <v>0.51959999999999995</v>
      </c>
      <c r="BJ2" s="10"/>
      <c r="BK2" s="9">
        <v>222222</v>
      </c>
      <c r="BL2" s="37">
        <f t="shared" ref="BL2" si="16">IF(ISERROR(BE2*BK2),"",BE2*BK2)</f>
        <v>1088887.8</v>
      </c>
      <c r="BM2" s="37">
        <f t="shared" ref="BM2" si="17">IF(ISERROR(BG2*BK2),"",BG2*BK2)</f>
        <v>1386665.28</v>
      </c>
    </row>
    <row r="3" spans="1:65" ht="60">
      <c r="A3" s="31">
        <v>2</v>
      </c>
      <c r="B3" s="1"/>
      <c r="C3" s="1"/>
      <c r="D3" s="1" t="s">
        <v>5</v>
      </c>
      <c r="E3" s="1"/>
      <c r="F3" s="1" t="s">
        <v>4</v>
      </c>
      <c r="G3" s="56" t="s">
        <v>68</v>
      </c>
      <c r="H3" s="1" t="s">
        <v>74</v>
      </c>
      <c r="I3" s="1" t="s">
        <v>72</v>
      </c>
      <c r="J3" s="56" t="s">
        <v>73</v>
      </c>
      <c r="K3" s="52" t="s">
        <v>69</v>
      </c>
      <c r="L3" s="1" t="s">
        <v>70</v>
      </c>
      <c r="M3" s="56" t="s">
        <v>76</v>
      </c>
      <c r="N3" s="59"/>
      <c r="O3" s="59"/>
      <c r="P3" s="57"/>
      <c r="Q3" s="57" t="s">
        <v>92</v>
      </c>
      <c r="R3" s="58" t="s">
        <v>83</v>
      </c>
      <c r="S3" s="1" t="s">
        <v>62</v>
      </c>
      <c r="T3" s="32">
        <v>26.13</v>
      </c>
      <c r="U3" s="33">
        <v>7.8</v>
      </c>
      <c r="V3" s="34">
        <v>3.35</v>
      </c>
      <c r="W3" s="35">
        <v>3.35</v>
      </c>
      <c r="X3" s="55">
        <v>3.35</v>
      </c>
      <c r="Y3" s="1" t="s">
        <v>3</v>
      </c>
      <c r="Z3" s="46">
        <v>38</v>
      </c>
      <c r="AA3" s="46">
        <v>33</v>
      </c>
      <c r="AB3" s="46">
        <v>36</v>
      </c>
      <c r="AC3" s="33">
        <v>2</v>
      </c>
      <c r="AD3" s="9">
        <v>4</v>
      </c>
      <c r="AE3" s="50">
        <f t="shared" ref="AE3:AE8" si="18">IF(Z3="","",Z3*AA3*AB3/1000000)</f>
        <v>4.4999999999999998E-2</v>
      </c>
      <c r="AF3" s="36">
        <f t="shared" ref="AF3:AF8" si="19">IF(AD3="","",65/AE3*AD3)</f>
        <v>5778</v>
      </c>
      <c r="AG3" s="1">
        <v>3200</v>
      </c>
      <c r="AH3" s="37">
        <f t="shared" ref="AH3:AH8" si="20">IF(ISERROR(AG3/AF3),"",AG3/AF3)</f>
        <v>0.55000000000000004</v>
      </c>
      <c r="AI3" s="1" t="s">
        <v>71</v>
      </c>
      <c r="AJ3" s="38">
        <v>0.185</v>
      </c>
      <c r="AK3" s="37">
        <f t="shared" ref="AK3:AK8" si="21">IF(ISERROR(W3*AJ3),"",W3*AJ3)</f>
        <v>0.62</v>
      </c>
      <c r="AL3" s="37">
        <f t="shared" ref="AL3:AL8" si="22">IF(ISERROR(W3+AH3+AK3),"",W3+AH3+AK3)</f>
        <v>4.5199999999999996</v>
      </c>
      <c r="AM3" s="38">
        <v>0.05</v>
      </c>
      <c r="AN3" s="37">
        <f t="shared" ref="AN3:AN8" si="23">IF(ISERROR(BG3*AM3),"",BG3*AM3)</f>
        <v>0.31</v>
      </c>
      <c r="AO3" s="38"/>
      <c r="AP3" s="37">
        <f t="shared" ref="AP3:AP8" si="24">IF(ISERROR(BG3*AO3),"",BG3*AO3)</f>
        <v>0</v>
      </c>
      <c r="AQ3" s="38"/>
      <c r="AR3" s="37">
        <f t="shared" ref="AR3:AR8" si="25">IF(ISERROR(BG3*AQ3),"",BG3*AQ3)</f>
        <v>0</v>
      </c>
      <c r="AS3" s="38"/>
      <c r="AT3" s="37">
        <f t="shared" ref="AT3:AT8" si="26">IF(ISERROR(BG3*AS3),"",BG3*AS3)</f>
        <v>0</v>
      </c>
      <c r="AU3" s="1">
        <v>200</v>
      </c>
      <c r="AV3" s="38">
        <f t="shared" ref="AV3:AV8" si="27">AU3/AF3/BG3</f>
        <v>5.4999999999999997E-3</v>
      </c>
      <c r="AW3" s="37">
        <f t="shared" ref="AW3:AW8" si="28">IF(ISERROR(BG3*AV3),"",BG3*AV3)</f>
        <v>0.03</v>
      </c>
      <c r="AX3" s="37"/>
      <c r="AY3" s="38"/>
      <c r="AZ3" s="37">
        <f t="shared" ref="AZ3:AZ8" si="29">IF(ISERROR(BG3*AY3),"",BG3*AY3)</f>
        <v>0</v>
      </c>
      <c r="BA3" s="37"/>
      <c r="BB3" s="38"/>
      <c r="BC3" s="37">
        <f t="shared" ref="BC3:BC8" si="30">IF(ISERROR(BG3*BB3),"",BG3*BB3)</f>
        <v>0</v>
      </c>
      <c r="BD3" s="37">
        <f t="shared" ref="BD3:BD8" si="31">IF(ISERROR(AN3+AP3+AR3+AW3),"",AN3+AP3+AR3+AW3)</f>
        <v>0.34</v>
      </c>
      <c r="BE3" s="37">
        <f t="shared" ref="BE3:BE8" si="32">IF(ISERROR(AL3+BD3),"",AL3+BD3)</f>
        <v>4.8600000000000003</v>
      </c>
      <c r="BF3" s="39">
        <f t="shared" ref="BF3:BF8" si="33">IF(ISERROR((BG3-BE3)/BG3),"",(BG3-BE3)/BG3)</f>
        <v>0.22120000000000001</v>
      </c>
      <c r="BG3" s="10">
        <v>6.24</v>
      </c>
      <c r="BH3" s="10">
        <v>12.99</v>
      </c>
      <c r="BI3" s="39">
        <f t="shared" ref="BI3:BI8" si="34">IF(ISERROR((BH3-BG3)/BH3),"",(BH3-BG3)/BH3)</f>
        <v>0.51959999999999995</v>
      </c>
      <c r="BJ3" s="10"/>
      <c r="BK3" s="9"/>
      <c r="BL3" s="37">
        <f t="shared" ref="BL3:BL8" si="35">IF(ISERROR(BE3*BK3),"",BE3*BK3)</f>
        <v>0</v>
      </c>
      <c r="BM3" s="37">
        <f t="shared" ref="BM3:BM8" si="36">IF(ISERROR(BG3*BK3),"",BG3*BK3)</f>
        <v>0</v>
      </c>
    </row>
    <row r="4" spans="1:65" ht="60">
      <c r="A4" s="31">
        <v>3</v>
      </c>
      <c r="B4" s="1"/>
      <c r="C4" s="1"/>
      <c r="D4" s="1" t="s">
        <v>5</v>
      </c>
      <c r="E4" s="1"/>
      <c r="F4" s="1" t="s">
        <v>4</v>
      </c>
      <c r="G4" s="56" t="s">
        <v>68</v>
      </c>
      <c r="H4" s="1" t="s">
        <v>74</v>
      </c>
      <c r="I4" s="1" t="s">
        <v>72</v>
      </c>
      <c r="J4" s="56" t="s">
        <v>73</v>
      </c>
      <c r="K4" s="52" t="s">
        <v>69</v>
      </c>
      <c r="L4" s="1" t="s">
        <v>70</v>
      </c>
      <c r="M4" s="56" t="s">
        <v>77</v>
      </c>
      <c r="N4" s="59"/>
      <c r="O4" s="59"/>
      <c r="P4" s="57"/>
      <c r="Q4" s="57" t="s">
        <v>93</v>
      </c>
      <c r="R4" s="58" t="s">
        <v>84</v>
      </c>
      <c r="S4" s="1" t="s">
        <v>62</v>
      </c>
      <c r="T4" s="32">
        <v>0</v>
      </c>
      <c r="U4" s="33">
        <v>7.8</v>
      </c>
      <c r="V4" s="34"/>
      <c r="W4" s="35">
        <v>0</v>
      </c>
      <c r="X4" s="55">
        <v>3.13</v>
      </c>
      <c r="Y4" s="1" t="s">
        <v>3</v>
      </c>
      <c r="Z4" s="46">
        <v>38</v>
      </c>
      <c r="AA4" s="46">
        <v>33</v>
      </c>
      <c r="AB4" s="46">
        <v>36</v>
      </c>
      <c r="AC4" s="33">
        <v>2</v>
      </c>
      <c r="AD4" s="9">
        <v>4</v>
      </c>
      <c r="AE4" s="50">
        <f t="shared" si="18"/>
        <v>4.4999999999999998E-2</v>
      </c>
      <c r="AF4" s="36">
        <f t="shared" si="19"/>
        <v>5778</v>
      </c>
      <c r="AG4" s="1">
        <v>3200</v>
      </c>
      <c r="AH4" s="37">
        <f t="shared" si="20"/>
        <v>0.55000000000000004</v>
      </c>
      <c r="AI4" s="1" t="s">
        <v>71</v>
      </c>
      <c r="AJ4" s="38">
        <v>0.185</v>
      </c>
      <c r="AK4" s="37">
        <f t="shared" si="21"/>
        <v>0</v>
      </c>
      <c r="AL4" s="37">
        <f t="shared" si="22"/>
        <v>0.55000000000000004</v>
      </c>
      <c r="AM4" s="38">
        <v>0.05</v>
      </c>
      <c r="AN4" s="37">
        <f t="shared" si="23"/>
        <v>0.31</v>
      </c>
      <c r="AO4" s="38"/>
      <c r="AP4" s="37">
        <f t="shared" si="24"/>
        <v>0</v>
      </c>
      <c r="AQ4" s="38"/>
      <c r="AR4" s="37">
        <f t="shared" si="25"/>
        <v>0</v>
      </c>
      <c r="AS4" s="38"/>
      <c r="AT4" s="37">
        <f t="shared" si="26"/>
        <v>0</v>
      </c>
      <c r="AU4" s="1">
        <v>200</v>
      </c>
      <c r="AV4" s="38">
        <f t="shared" si="27"/>
        <v>5.4999999999999997E-3</v>
      </c>
      <c r="AW4" s="37">
        <f t="shared" si="28"/>
        <v>0.03</v>
      </c>
      <c r="AX4" s="37"/>
      <c r="AY4" s="38"/>
      <c r="AZ4" s="37">
        <f t="shared" si="29"/>
        <v>0</v>
      </c>
      <c r="BA4" s="37"/>
      <c r="BB4" s="38"/>
      <c r="BC4" s="37">
        <f t="shared" si="30"/>
        <v>0</v>
      </c>
      <c r="BD4" s="37">
        <f t="shared" si="31"/>
        <v>0.34</v>
      </c>
      <c r="BE4" s="37">
        <f t="shared" si="32"/>
        <v>0.89</v>
      </c>
      <c r="BF4" s="39">
        <f t="shared" si="33"/>
        <v>0.85740000000000005</v>
      </c>
      <c r="BG4" s="10">
        <v>6.24</v>
      </c>
      <c r="BH4" s="10">
        <v>12.99</v>
      </c>
      <c r="BI4" s="39">
        <f t="shared" si="34"/>
        <v>0.51959999999999995</v>
      </c>
      <c r="BJ4" s="10"/>
      <c r="BK4" s="9"/>
      <c r="BL4" s="37">
        <f t="shared" si="35"/>
        <v>0</v>
      </c>
      <c r="BM4" s="37">
        <f t="shared" si="36"/>
        <v>0</v>
      </c>
    </row>
    <row r="5" spans="1:65" ht="60">
      <c r="A5" s="31">
        <v>4</v>
      </c>
      <c r="B5" s="1"/>
      <c r="C5" s="1"/>
      <c r="D5" s="1" t="s">
        <v>5</v>
      </c>
      <c r="E5" s="1"/>
      <c r="F5" s="1" t="s">
        <v>4</v>
      </c>
      <c r="G5" s="56" t="s">
        <v>68</v>
      </c>
      <c r="H5" s="1" t="s">
        <v>74</v>
      </c>
      <c r="I5" s="1" t="s">
        <v>72</v>
      </c>
      <c r="J5" s="56" t="s">
        <v>73</v>
      </c>
      <c r="K5" s="52" t="s">
        <v>69</v>
      </c>
      <c r="L5" s="1" t="s">
        <v>70</v>
      </c>
      <c r="M5" s="56" t="s">
        <v>78</v>
      </c>
      <c r="N5" s="59"/>
      <c r="O5" s="56"/>
      <c r="P5" s="60"/>
      <c r="Q5" s="57" t="s">
        <v>94</v>
      </c>
      <c r="R5" s="60" t="s">
        <v>86</v>
      </c>
      <c r="S5" s="1" t="s">
        <v>62</v>
      </c>
      <c r="T5" s="32">
        <v>0</v>
      </c>
      <c r="U5" s="33">
        <v>7.8</v>
      </c>
      <c r="V5" s="34"/>
      <c r="W5" s="35">
        <v>0</v>
      </c>
      <c r="X5" s="55"/>
      <c r="Y5" s="1" t="s">
        <v>3</v>
      </c>
      <c r="Z5" s="46">
        <v>38</v>
      </c>
      <c r="AA5" s="46">
        <v>33</v>
      </c>
      <c r="AB5" s="46">
        <v>36</v>
      </c>
      <c r="AC5" s="33">
        <v>2</v>
      </c>
      <c r="AD5" s="9">
        <v>4</v>
      </c>
      <c r="AE5" s="50">
        <f t="shared" si="18"/>
        <v>4.4999999999999998E-2</v>
      </c>
      <c r="AF5" s="36">
        <f t="shared" si="19"/>
        <v>5778</v>
      </c>
      <c r="AG5" s="1">
        <v>3200</v>
      </c>
      <c r="AH5" s="37">
        <f t="shared" si="20"/>
        <v>0.55000000000000004</v>
      </c>
      <c r="AI5" s="1" t="s">
        <v>71</v>
      </c>
      <c r="AJ5" s="38">
        <v>0.185</v>
      </c>
      <c r="AK5" s="37">
        <f t="shared" si="21"/>
        <v>0</v>
      </c>
      <c r="AL5" s="37">
        <f t="shared" si="22"/>
        <v>0.55000000000000004</v>
      </c>
      <c r="AM5" s="38">
        <v>0.05</v>
      </c>
      <c r="AN5" s="37">
        <f t="shared" si="23"/>
        <v>0.31</v>
      </c>
      <c r="AO5" s="38"/>
      <c r="AP5" s="37">
        <f t="shared" si="24"/>
        <v>0</v>
      </c>
      <c r="AQ5" s="38"/>
      <c r="AR5" s="37">
        <f t="shared" si="25"/>
        <v>0</v>
      </c>
      <c r="AS5" s="38"/>
      <c r="AT5" s="37">
        <f t="shared" si="26"/>
        <v>0</v>
      </c>
      <c r="AU5" s="1">
        <v>200</v>
      </c>
      <c r="AV5" s="38">
        <f t="shared" si="27"/>
        <v>5.4999999999999997E-3</v>
      </c>
      <c r="AW5" s="37">
        <f t="shared" si="28"/>
        <v>0.03</v>
      </c>
      <c r="AX5" s="37"/>
      <c r="AY5" s="38"/>
      <c r="AZ5" s="37">
        <f t="shared" si="29"/>
        <v>0</v>
      </c>
      <c r="BA5" s="37"/>
      <c r="BB5" s="38"/>
      <c r="BC5" s="37">
        <f t="shared" si="30"/>
        <v>0</v>
      </c>
      <c r="BD5" s="37">
        <f t="shared" si="31"/>
        <v>0.34</v>
      </c>
      <c r="BE5" s="37">
        <f t="shared" si="32"/>
        <v>0.89</v>
      </c>
      <c r="BF5" s="39">
        <f t="shared" si="33"/>
        <v>0.85740000000000005</v>
      </c>
      <c r="BG5" s="10">
        <v>6.24</v>
      </c>
      <c r="BH5" s="10">
        <v>12.99</v>
      </c>
      <c r="BI5" s="39">
        <f t="shared" si="34"/>
        <v>0.51959999999999995</v>
      </c>
      <c r="BJ5" s="10"/>
      <c r="BK5" s="9"/>
      <c r="BL5" s="37">
        <f t="shared" si="35"/>
        <v>0</v>
      </c>
      <c r="BM5" s="37">
        <f t="shared" si="36"/>
        <v>0</v>
      </c>
    </row>
    <row r="6" spans="1:65" ht="60">
      <c r="A6" s="31">
        <v>5</v>
      </c>
      <c r="B6" s="1"/>
      <c r="C6" s="1"/>
      <c r="D6" s="1" t="s">
        <v>5</v>
      </c>
      <c r="E6" s="1"/>
      <c r="F6" s="1" t="s">
        <v>4</v>
      </c>
      <c r="G6" s="56" t="s">
        <v>68</v>
      </c>
      <c r="H6" s="1" t="s">
        <v>74</v>
      </c>
      <c r="I6" s="1" t="s">
        <v>72</v>
      </c>
      <c r="J6" s="56" t="s">
        <v>73</v>
      </c>
      <c r="K6" s="52" t="s">
        <v>69</v>
      </c>
      <c r="L6" s="1" t="s">
        <v>70</v>
      </c>
      <c r="M6" s="56" t="s">
        <v>79</v>
      </c>
      <c r="N6" s="59"/>
      <c r="O6" s="56"/>
      <c r="P6" s="60"/>
      <c r="Q6" s="57" t="s">
        <v>95</v>
      </c>
      <c r="R6" s="60" t="s">
        <v>87</v>
      </c>
      <c r="S6" s="1" t="s">
        <v>62</v>
      </c>
      <c r="T6" s="32">
        <v>0</v>
      </c>
      <c r="U6" s="33">
        <v>7.8</v>
      </c>
      <c r="V6" s="34">
        <v>0</v>
      </c>
      <c r="W6" s="35">
        <v>0</v>
      </c>
      <c r="X6" s="55"/>
      <c r="Y6" s="1" t="s">
        <v>3</v>
      </c>
      <c r="Z6" s="46">
        <v>38</v>
      </c>
      <c r="AA6" s="46">
        <v>33</v>
      </c>
      <c r="AB6" s="46">
        <v>36</v>
      </c>
      <c r="AC6" s="33">
        <v>2</v>
      </c>
      <c r="AD6" s="9">
        <v>4</v>
      </c>
      <c r="AE6" s="50">
        <f t="shared" si="18"/>
        <v>4.4999999999999998E-2</v>
      </c>
      <c r="AF6" s="36">
        <f t="shared" si="19"/>
        <v>5778</v>
      </c>
      <c r="AG6" s="1">
        <v>3200</v>
      </c>
      <c r="AH6" s="37">
        <f t="shared" si="20"/>
        <v>0.55000000000000004</v>
      </c>
      <c r="AI6" s="1" t="s">
        <v>71</v>
      </c>
      <c r="AJ6" s="38">
        <v>0.185</v>
      </c>
      <c r="AK6" s="37">
        <f t="shared" si="21"/>
        <v>0</v>
      </c>
      <c r="AL6" s="37">
        <f t="shared" si="22"/>
        <v>0.55000000000000004</v>
      </c>
      <c r="AM6" s="38">
        <v>0.05</v>
      </c>
      <c r="AN6" s="37">
        <f t="shared" si="23"/>
        <v>0.31</v>
      </c>
      <c r="AO6" s="38"/>
      <c r="AP6" s="37">
        <f t="shared" si="24"/>
        <v>0</v>
      </c>
      <c r="AQ6" s="38"/>
      <c r="AR6" s="37">
        <f t="shared" si="25"/>
        <v>0</v>
      </c>
      <c r="AS6" s="38"/>
      <c r="AT6" s="37">
        <f t="shared" si="26"/>
        <v>0</v>
      </c>
      <c r="AU6" s="1">
        <v>200</v>
      </c>
      <c r="AV6" s="38">
        <f t="shared" si="27"/>
        <v>5.4999999999999997E-3</v>
      </c>
      <c r="AW6" s="37">
        <f t="shared" si="28"/>
        <v>0.03</v>
      </c>
      <c r="AX6" s="37"/>
      <c r="AY6" s="38"/>
      <c r="AZ6" s="37">
        <f t="shared" si="29"/>
        <v>0</v>
      </c>
      <c r="BA6" s="37"/>
      <c r="BB6" s="38"/>
      <c r="BC6" s="37">
        <f t="shared" si="30"/>
        <v>0</v>
      </c>
      <c r="BD6" s="37">
        <f t="shared" si="31"/>
        <v>0.34</v>
      </c>
      <c r="BE6" s="37">
        <f t="shared" si="32"/>
        <v>0.89</v>
      </c>
      <c r="BF6" s="39">
        <f t="shared" si="33"/>
        <v>0.85740000000000005</v>
      </c>
      <c r="BG6" s="10">
        <v>6.24</v>
      </c>
      <c r="BH6" s="10">
        <v>12.99</v>
      </c>
      <c r="BI6" s="39">
        <f t="shared" si="34"/>
        <v>0.51959999999999995</v>
      </c>
      <c r="BJ6" s="10"/>
      <c r="BK6" s="9"/>
      <c r="BL6" s="37">
        <f t="shared" si="35"/>
        <v>0</v>
      </c>
      <c r="BM6" s="37">
        <f t="shared" si="36"/>
        <v>0</v>
      </c>
    </row>
    <row r="7" spans="1:65" ht="60">
      <c r="A7" s="31">
        <v>6</v>
      </c>
      <c r="B7" s="1"/>
      <c r="C7" s="1"/>
      <c r="D7" s="1" t="s">
        <v>5</v>
      </c>
      <c r="E7" s="1"/>
      <c r="F7" s="1" t="s">
        <v>4</v>
      </c>
      <c r="G7" s="56" t="s">
        <v>68</v>
      </c>
      <c r="H7" s="1" t="s">
        <v>74</v>
      </c>
      <c r="I7" s="1" t="s">
        <v>72</v>
      </c>
      <c r="J7" s="56" t="s">
        <v>73</v>
      </c>
      <c r="K7" s="52" t="s">
        <v>69</v>
      </c>
      <c r="L7" s="1" t="s">
        <v>70</v>
      </c>
      <c r="M7" s="56" t="s">
        <v>80</v>
      </c>
      <c r="N7" s="59"/>
      <c r="O7" s="56"/>
      <c r="P7" s="60"/>
      <c r="Q7" s="57" t="s">
        <v>96</v>
      </c>
      <c r="R7" s="60" t="s">
        <v>88</v>
      </c>
      <c r="S7" s="1" t="s">
        <v>62</v>
      </c>
      <c r="T7" s="32">
        <v>0</v>
      </c>
      <c r="U7" s="33">
        <v>7.8</v>
      </c>
      <c r="V7" s="34">
        <v>0</v>
      </c>
      <c r="W7" s="35">
        <v>0</v>
      </c>
      <c r="X7" s="55"/>
      <c r="Y7" s="1" t="s">
        <v>3</v>
      </c>
      <c r="Z7" s="46">
        <v>38</v>
      </c>
      <c r="AA7" s="46">
        <v>33</v>
      </c>
      <c r="AB7" s="46">
        <v>36</v>
      </c>
      <c r="AC7" s="33">
        <v>2</v>
      </c>
      <c r="AD7" s="9">
        <v>4</v>
      </c>
      <c r="AE7" s="50">
        <f t="shared" si="18"/>
        <v>4.4999999999999998E-2</v>
      </c>
      <c r="AF7" s="36">
        <f t="shared" si="19"/>
        <v>5778</v>
      </c>
      <c r="AG7" s="1">
        <v>3200</v>
      </c>
      <c r="AH7" s="37">
        <f t="shared" si="20"/>
        <v>0.55000000000000004</v>
      </c>
      <c r="AI7" s="1" t="s">
        <v>71</v>
      </c>
      <c r="AJ7" s="38">
        <v>0.185</v>
      </c>
      <c r="AK7" s="37">
        <f t="shared" si="21"/>
        <v>0</v>
      </c>
      <c r="AL7" s="37">
        <f t="shared" si="22"/>
        <v>0.55000000000000004</v>
      </c>
      <c r="AM7" s="38">
        <v>0.05</v>
      </c>
      <c r="AN7" s="37">
        <f t="shared" si="23"/>
        <v>0.31</v>
      </c>
      <c r="AO7" s="38"/>
      <c r="AP7" s="37">
        <f t="shared" si="24"/>
        <v>0</v>
      </c>
      <c r="AQ7" s="38"/>
      <c r="AR7" s="37">
        <f t="shared" si="25"/>
        <v>0</v>
      </c>
      <c r="AS7" s="38"/>
      <c r="AT7" s="37">
        <f t="shared" si="26"/>
        <v>0</v>
      </c>
      <c r="AU7" s="1">
        <v>200</v>
      </c>
      <c r="AV7" s="38">
        <f t="shared" si="27"/>
        <v>5.4999999999999997E-3</v>
      </c>
      <c r="AW7" s="37">
        <f t="shared" si="28"/>
        <v>0.03</v>
      </c>
      <c r="AX7" s="37"/>
      <c r="AY7" s="38"/>
      <c r="AZ7" s="37">
        <f t="shared" si="29"/>
        <v>0</v>
      </c>
      <c r="BA7" s="37"/>
      <c r="BB7" s="38"/>
      <c r="BC7" s="37">
        <f t="shared" si="30"/>
        <v>0</v>
      </c>
      <c r="BD7" s="37">
        <f t="shared" si="31"/>
        <v>0.34</v>
      </c>
      <c r="BE7" s="37">
        <f t="shared" si="32"/>
        <v>0.89</v>
      </c>
      <c r="BF7" s="39">
        <f t="shared" si="33"/>
        <v>0.85740000000000005</v>
      </c>
      <c r="BG7" s="10">
        <v>6.24</v>
      </c>
      <c r="BH7" s="10">
        <v>12.99</v>
      </c>
      <c r="BI7" s="39">
        <f t="shared" si="34"/>
        <v>0.51959999999999995</v>
      </c>
      <c r="BJ7" s="10"/>
      <c r="BK7" s="9"/>
      <c r="BL7" s="37">
        <f t="shared" si="35"/>
        <v>0</v>
      </c>
      <c r="BM7" s="37">
        <f t="shared" si="36"/>
        <v>0</v>
      </c>
    </row>
    <row r="8" spans="1:65" ht="60">
      <c r="A8" s="31">
        <v>7</v>
      </c>
      <c r="B8" s="1"/>
      <c r="C8" s="1"/>
      <c r="D8" s="1" t="s">
        <v>5</v>
      </c>
      <c r="E8" s="1"/>
      <c r="F8" s="1" t="s">
        <v>4</v>
      </c>
      <c r="G8" s="56" t="s">
        <v>68</v>
      </c>
      <c r="H8" s="1" t="s">
        <v>74</v>
      </c>
      <c r="I8" s="1" t="s">
        <v>72</v>
      </c>
      <c r="J8" s="56" t="s">
        <v>73</v>
      </c>
      <c r="K8" s="52" t="s">
        <v>69</v>
      </c>
      <c r="L8" s="1" t="s">
        <v>70</v>
      </c>
      <c r="M8" s="56" t="s">
        <v>81</v>
      </c>
      <c r="N8" s="59"/>
      <c r="O8" s="56"/>
      <c r="P8" s="60"/>
      <c r="Q8" s="57" t="s">
        <v>97</v>
      </c>
      <c r="R8" s="60" t="s">
        <v>89</v>
      </c>
      <c r="S8" s="1" t="s">
        <v>62</v>
      </c>
      <c r="T8" s="32">
        <v>0</v>
      </c>
      <c r="U8" s="33">
        <v>7.8</v>
      </c>
      <c r="V8" s="34">
        <v>0</v>
      </c>
      <c r="W8" s="35">
        <v>0</v>
      </c>
      <c r="X8" s="55"/>
      <c r="Y8" s="1" t="s">
        <v>3</v>
      </c>
      <c r="Z8" s="46">
        <v>38</v>
      </c>
      <c r="AA8" s="46">
        <v>33</v>
      </c>
      <c r="AB8" s="46">
        <v>36</v>
      </c>
      <c r="AC8" s="33">
        <v>2</v>
      </c>
      <c r="AD8" s="9">
        <v>4</v>
      </c>
      <c r="AE8" s="50">
        <f t="shared" si="18"/>
        <v>4.4999999999999998E-2</v>
      </c>
      <c r="AF8" s="36">
        <f t="shared" si="19"/>
        <v>5778</v>
      </c>
      <c r="AG8" s="1">
        <v>3200</v>
      </c>
      <c r="AH8" s="37">
        <f t="shared" si="20"/>
        <v>0.55000000000000004</v>
      </c>
      <c r="AI8" s="1" t="s">
        <v>71</v>
      </c>
      <c r="AJ8" s="38">
        <v>0.185</v>
      </c>
      <c r="AK8" s="37">
        <f t="shared" si="21"/>
        <v>0</v>
      </c>
      <c r="AL8" s="37">
        <f t="shared" si="22"/>
        <v>0.55000000000000004</v>
      </c>
      <c r="AM8" s="38">
        <v>0.05</v>
      </c>
      <c r="AN8" s="37">
        <f t="shared" si="23"/>
        <v>0.31</v>
      </c>
      <c r="AO8" s="38"/>
      <c r="AP8" s="37">
        <f t="shared" si="24"/>
        <v>0</v>
      </c>
      <c r="AQ8" s="38"/>
      <c r="AR8" s="37">
        <f t="shared" si="25"/>
        <v>0</v>
      </c>
      <c r="AS8" s="38"/>
      <c r="AT8" s="37">
        <f t="shared" si="26"/>
        <v>0</v>
      </c>
      <c r="AU8" s="1">
        <v>200</v>
      </c>
      <c r="AV8" s="38">
        <f t="shared" si="27"/>
        <v>5.4999999999999997E-3</v>
      </c>
      <c r="AW8" s="37">
        <f t="shared" si="28"/>
        <v>0.03</v>
      </c>
      <c r="AX8" s="37"/>
      <c r="AY8" s="38"/>
      <c r="AZ8" s="37">
        <f t="shared" si="29"/>
        <v>0</v>
      </c>
      <c r="BA8" s="37"/>
      <c r="BB8" s="38"/>
      <c r="BC8" s="37">
        <f t="shared" si="30"/>
        <v>0</v>
      </c>
      <c r="BD8" s="37">
        <f t="shared" si="31"/>
        <v>0.34</v>
      </c>
      <c r="BE8" s="37">
        <f t="shared" si="32"/>
        <v>0.89</v>
      </c>
      <c r="BF8" s="39">
        <f t="shared" si="33"/>
        <v>0.85740000000000005</v>
      </c>
      <c r="BG8" s="10">
        <v>6.24</v>
      </c>
      <c r="BH8" s="10">
        <v>12.99</v>
      </c>
      <c r="BI8" s="39">
        <f t="shared" si="34"/>
        <v>0.51959999999999995</v>
      </c>
      <c r="BJ8" s="10"/>
      <c r="BK8" s="9"/>
      <c r="BL8" s="37">
        <f t="shared" si="35"/>
        <v>0</v>
      </c>
      <c r="BM8" s="37">
        <f t="shared" si="36"/>
        <v>0</v>
      </c>
    </row>
    <row r="9" spans="1:65" ht="60">
      <c r="A9" s="31">
        <v>8</v>
      </c>
      <c r="B9" s="1"/>
      <c r="C9" s="1"/>
      <c r="D9" s="1" t="s">
        <v>5</v>
      </c>
      <c r="E9" s="1"/>
      <c r="F9" s="1" t="s">
        <v>4</v>
      </c>
      <c r="G9" s="56" t="s">
        <v>68</v>
      </c>
      <c r="H9" s="1" t="s">
        <v>74</v>
      </c>
      <c r="I9" s="1" t="s">
        <v>72</v>
      </c>
      <c r="J9" s="56" t="s">
        <v>73</v>
      </c>
      <c r="K9" s="52" t="s">
        <v>69</v>
      </c>
      <c r="L9" s="1" t="s">
        <v>70</v>
      </c>
      <c r="M9" s="56" t="s">
        <v>82</v>
      </c>
      <c r="N9" s="59"/>
      <c r="O9" s="56"/>
      <c r="P9" s="60"/>
      <c r="Q9" s="57" t="s">
        <v>98</v>
      </c>
      <c r="R9" s="60" t="s">
        <v>90</v>
      </c>
      <c r="S9" s="1" t="s">
        <v>62</v>
      </c>
      <c r="T9" s="32">
        <v>0</v>
      </c>
      <c r="U9" s="33">
        <v>7.8</v>
      </c>
      <c r="V9" s="34">
        <v>0</v>
      </c>
      <c r="W9" s="35">
        <v>0</v>
      </c>
      <c r="X9" s="55"/>
      <c r="Y9" s="1" t="s">
        <v>3</v>
      </c>
      <c r="Z9" s="46">
        <v>38</v>
      </c>
      <c r="AA9" s="46">
        <v>33</v>
      </c>
      <c r="AB9" s="46">
        <v>36</v>
      </c>
      <c r="AC9" s="33">
        <v>2</v>
      </c>
      <c r="AD9" s="9">
        <v>4</v>
      </c>
      <c r="AE9" s="50">
        <f t="shared" ref="AE9" si="37">IF(Z9="","",Z9*AA9*AB9/1000000)</f>
        <v>4.4999999999999998E-2</v>
      </c>
      <c r="AF9" s="36">
        <f t="shared" ref="AF9" si="38">IF(AD9="","",65/AE9*AD9)</f>
        <v>5778</v>
      </c>
      <c r="AG9" s="1">
        <v>3200</v>
      </c>
      <c r="AH9" s="37">
        <f t="shared" ref="AH9" si="39">IF(ISERROR(AG9/AF9),"",AG9/AF9)</f>
        <v>0.55000000000000004</v>
      </c>
      <c r="AI9" s="1" t="s">
        <v>71</v>
      </c>
      <c r="AJ9" s="38">
        <v>0.185</v>
      </c>
      <c r="AK9" s="37">
        <f t="shared" ref="AK9" si="40">IF(ISERROR(W9*AJ9),"",W9*AJ9)</f>
        <v>0</v>
      </c>
      <c r="AL9" s="37">
        <f t="shared" ref="AL9" si="41">IF(ISERROR(W9+AH9+AK9),"",W9+AH9+AK9)</f>
        <v>0.55000000000000004</v>
      </c>
      <c r="AM9" s="38">
        <v>0.05</v>
      </c>
      <c r="AN9" s="37">
        <f t="shared" ref="AN9" si="42">IF(ISERROR(BG9*AM9),"",BG9*AM9)</f>
        <v>0.31</v>
      </c>
      <c r="AO9" s="38"/>
      <c r="AP9" s="37">
        <f t="shared" ref="AP9" si="43">IF(ISERROR(BG9*AO9),"",BG9*AO9)</f>
        <v>0</v>
      </c>
      <c r="AQ9" s="38"/>
      <c r="AR9" s="37">
        <f t="shared" ref="AR9" si="44">IF(ISERROR(BG9*AQ9),"",BG9*AQ9)</f>
        <v>0</v>
      </c>
      <c r="AS9" s="38"/>
      <c r="AT9" s="37">
        <f t="shared" ref="AT9" si="45">IF(ISERROR(BG9*AS9),"",BG9*AS9)</f>
        <v>0</v>
      </c>
      <c r="AU9" s="1">
        <v>200</v>
      </c>
      <c r="AV9" s="38">
        <f t="shared" ref="AV9" si="46">AU9/AF9/BG9</f>
        <v>5.4999999999999997E-3</v>
      </c>
      <c r="AW9" s="37">
        <f t="shared" ref="AW9" si="47">IF(ISERROR(BG9*AV9),"",BG9*AV9)</f>
        <v>0.03</v>
      </c>
      <c r="AX9" s="37"/>
      <c r="AY9" s="38"/>
      <c r="AZ9" s="37">
        <f t="shared" ref="AZ9" si="48">IF(ISERROR(BG9*AY9),"",BG9*AY9)</f>
        <v>0</v>
      </c>
      <c r="BA9" s="37"/>
      <c r="BB9" s="38"/>
      <c r="BC9" s="37">
        <f t="shared" ref="BC9" si="49">IF(ISERROR(BG9*BB9),"",BG9*BB9)</f>
        <v>0</v>
      </c>
      <c r="BD9" s="37">
        <f t="shared" ref="BD9" si="50">IF(ISERROR(AN9+AP9+AR9+AW9),"",AN9+AP9+AR9+AW9)</f>
        <v>0.34</v>
      </c>
      <c r="BE9" s="37">
        <f t="shared" ref="BE9" si="51">IF(ISERROR(AL9+BD9),"",AL9+BD9)</f>
        <v>0.89</v>
      </c>
      <c r="BF9" s="39">
        <f t="shared" ref="BF9" si="52">IF(ISERROR((BG9-BE9)/BG9),"",(BG9-BE9)/BG9)</f>
        <v>0.85740000000000005</v>
      </c>
      <c r="BG9" s="10">
        <v>6.24</v>
      </c>
      <c r="BH9" s="10">
        <v>12.99</v>
      </c>
      <c r="BI9" s="39">
        <f t="shared" ref="BI9" si="53">IF(ISERROR((BH9-BG9)/BH9),"",(BH9-BG9)/BH9)</f>
        <v>0.51959999999999995</v>
      </c>
      <c r="BJ9" s="10"/>
      <c r="BK9" s="9"/>
      <c r="BL9" s="37">
        <f t="shared" ref="BL9" si="54">IF(ISERROR(BE9*BK9),"",BE9*BK9)</f>
        <v>0</v>
      </c>
      <c r="BM9" s="37">
        <f t="shared" ref="BM9" si="55">IF(ISERROR(BG9*BK9),"",BG9*BK9)</f>
        <v>0</v>
      </c>
    </row>
  </sheetData>
  <sheetProtection insertRows="0" deleteRows="0" sort="0"/>
  <protectedRanges>
    <protectedRange sqref="AE2:AE9 F2:F9 U2:U9 AS1:AT1 AX1 BA1" name="Range1"/>
    <protectedRange sqref="BK2:BK9 BH2:BI9 A2:E9 L2:M9 AF2:BF9 G2:J9 P2:P9 R2:T9 V2:AD9" name="Range1_3"/>
    <protectedRange sqref="K2:K9" name="Range1_1_1"/>
    <protectedRange sqref="BJ2:BJ9" name="Range1_2_2"/>
    <protectedRange sqref="O5:O9 Q2:Q9" name="Range1_2_1_1"/>
  </protectedRanges>
  <phoneticPr fontId="10" type="noConversion"/>
  <dataValidations count="1">
    <dataValidation type="list" allowBlank="1" showInputMessage="1" showErrorMessage="1" sqref="F2:F9" xr:uid="{77C09F6C-C4A2-4718-98B9-1560C857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2026-03-19T07:36:08Z</dcterms:modified>
</cp:coreProperties>
</file>