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xr:revisionPtr revIDLastSave="0" documentId="13_ncr:1_{BF1B63FF-4F4E-4470-832B-228E2A04E322}" xr6:coauthVersionLast="47" xr6:coauthVersionMax="47" xr10:uidLastSave="{00000000-0000-0000-0000-000000000000}"/>
  <bookViews>
    <workbookView xWindow="-110" yWindow="-110" windowWidth="19420" windowHeight="11500" xr2:uid="{0EC428E2-0344-4A7F-8C21-AE5F49B88995}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xlnm._FilterDatabase" localSheetId="0" hidden="1">Item!$A$1:$AQ$27</definedName>
    <definedName name="ACC">'[1]Quote Sheet All SKUs'!#REF!</definedName>
    <definedName name="Acol">#REF!</definedName>
    <definedName name="AD">'[2]other data'!$T$2:$T$5</definedName>
    <definedName name="ADUL">'[1]Quote Sheet All SKUs'!#REF!</definedName>
    <definedName name="ALLOCATE">[3]comments!$F$3:$F$21</definedName>
    <definedName name="APL">'[1]Quote Sheet All SKUs'!#REF!</definedName>
    <definedName name="ART">'[1]Quote Sheet All SKUs'!#REF!</definedName>
    <definedName name="as">'[4]1-Import Product Data Sheet'!$X$2</definedName>
    <definedName name="AssortedSKU_Range">[5]Mapping!$J$2:$J$3</definedName>
    <definedName name="ATotalsPos">#REF!</definedName>
    <definedName name="BASI">'[1]Quote Sheet All SKUs'!#REF!</definedName>
    <definedName name="bigidea">[6]Lists!$I$6:$I$29</definedName>
    <definedName name="BLK">'[1]Quote Sheet All SKUs'!#REF!</definedName>
    <definedName name="Brand">'[7]1-Import Product Data Sheet'!$N$102:$N$144</definedName>
    <definedName name="Branded">[6]Lists!$F$6:$F$38</definedName>
    <definedName name="brands">'[2]other data'!$K$2:$K$48</definedName>
    <definedName name="BuyUnits_Range">[5]Mapping!$B$2:$B$55</definedName>
    <definedName name="ca_available_Range">[5]Mapping!$AB$2:$AB$5</definedName>
    <definedName name="ca_Compliant_Range">[5]Mapping!$BJ$2:$BJ$4</definedName>
    <definedName name="ca_CompliantReason_Range">[5]Mapping!$BL$2:$BL$13</definedName>
    <definedName name="ca_SisVendor_Range">[5]Mapping!$BH$2:$BH$3</definedName>
    <definedName name="ca_stuffedarticlesreg_Range">[5]Mapping!$AD$2:$AD$6</definedName>
    <definedName name="Case_Freight_Range">[5]Mapping!$F$2:$F$19</definedName>
    <definedName name="CATEGORY">[8]Sheet1!$DW$2:$DW$3</definedName>
    <definedName name="categoryfinal">'[9]Import Quote Sheet'!$A$90:$A$190</definedName>
    <definedName name="chargeback">'[2]other data'!$B$2:$B$6</definedName>
    <definedName name="CodeCountry">[10]Dropdowns!$G$3:$G$51</definedName>
    <definedName name="color">[6]Lists!$J$6:$J$29</definedName>
    <definedName name="colour">[8]Sheet1!$EH$2:$EH$3</definedName>
    <definedName name="COO_Dest">[5]COO!$D$1:$D$3:'[5]COO'!$D$2</definedName>
    <definedName name="COOCountry_Range">[5]Mapping!$R$2:$R$245</definedName>
    <definedName name="COODest_Range">[5]Mapping!$P$2:$P$3</definedName>
    <definedName name="CostCol">#REF!</definedName>
    <definedName name="countries">'[2]other data'!$I$3:$I$249</definedName>
    <definedName name="crs">[11]Sheet1!$A$3:$C$1000</definedName>
    <definedName name="Cycle">[6]Lists!$E$6:$E$30</definedName>
    <definedName name="d">[12]Mapping!$AR$2:$AR$84</definedName>
    <definedName name="DCProcessCodes">#REF!</definedName>
    <definedName name="DDEmsg">#REF!</definedName>
    <definedName name="dealPricing_Range">[5]Mapping!$BD$2:$BD$3</definedName>
    <definedName name="del">[11]Sheet1!$G$3:$H$518</definedName>
    <definedName name="den">[6]Lists!$L$6:$L$29</definedName>
    <definedName name="Description1_Range">[5]Mapping!$AQ$2:$AQ$72</definedName>
    <definedName name="Description2_Range">[5]Mapping!$AR$2:$AR$84</definedName>
    <definedName name="DesignStrat">[13]Info!$F$3:$F$5</definedName>
    <definedName name="diffgrp">'[2]diff group head'!$A$2:$A$47</definedName>
    <definedName name="DIFFS">'[2]other data'!$AF$2:$AF$13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[14]Costs!$J$11</definedName>
    <definedName name="Feature1_Range">[5]Mapping!$AG$2:$AG$20</definedName>
    <definedName name="Feature10_Range">[5]Mapping!$AP$2:$AP$20</definedName>
    <definedName name="Feature2_Range">[5]Mapping!$AH$2:$AH$25</definedName>
    <definedName name="Feature3_Range">[5]Mapping!$AI$2:$AI$7</definedName>
    <definedName name="Feature4_Range">[5]Mapping!$AJ$2:$AJ$6</definedName>
    <definedName name="Feature5_Range">[5]Mapping!$AK$2:$AK$15</definedName>
    <definedName name="Feature6_Range">[5]Mapping!$AL$2:$AL$17</definedName>
    <definedName name="Feature7_Range">[5]Mapping!$AM$2:$AM$21</definedName>
    <definedName name="Feature8_Range">[5]Mapping!$AN$2:$AN$9</definedName>
    <definedName name="Feature9_Range">[5]Mapping!$AO$2:$AO$5</definedName>
    <definedName name="FIFRACompliance_Range">[5]Mapping!$L$2:$L$10</definedName>
    <definedName name="FIFRAExemption_Range">[5]Mapping!$N$2:$N$3</definedName>
    <definedName name="finalports">'[9]Import Quote Sheet'!$B$90:$B$123</definedName>
    <definedName name="foam">[8]Sheet1!$EC$2:$EC$3</definedName>
    <definedName name="FOBCostPerPiece">#REF!</definedName>
    <definedName name="freight">'[2]other data'!$AC$3:$AC$14</definedName>
    <definedName name="FreightTerms">[10]Dropdowns!$B$3:$B$139</definedName>
    <definedName name="FUR">'[1]Quote Sheet All SKUs'!#REF!</definedName>
    <definedName name="gen_nontxtl_UOM_Range">[5]Mapping!$Z$2:$Z$11</definedName>
    <definedName name="gen_txtl_permlbl_careinstr_Range">[5]Mapping!$V$2:$V$9</definedName>
    <definedName name="gen_txtl_permlbl_fabrcont_Range">[5]Mapping!$X$2:$X$12</definedName>
    <definedName name="gen_txtl_permlbl_vendinfo_Range">[5]Mapping!$T$2:$T$8</definedName>
    <definedName name="gen_ulreq_Range">[15]Mapping!$X$2:$X$5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[2]hangers!$B$3:$B$42</definedName>
    <definedName name="hanger2">[2]hangers!$G$3:$G$42</definedName>
    <definedName name="INITIALBUY">'[16]X-LIST'!$G$2:$G$7</definedName>
    <definedName name="KD">[8]Sheet1!$DS$2:$DS$2</definedName>
    <definedName name="LGT">'[1]Quote Sheet All SKUs'!#REF!</definedName>
    <definedName name="LicensedProduct_Range">[5]Mapping!$AF$2:$AF$3</definedName>
    <definedName name="LIFESTYLE">'[16]X-LIST'!$C$2:$C$7</definedName>
    <definedName name="loctype">'[2]other data'!$BN$2:$BN$6</definedName>
    <definedName name="M">[8]Sheet1!$EA$2:$EA$3</definedName>
    <definedName name="NumberOfGroups">12</definedName>
    <definedName name="Ocol">#REF!</definedName>
    <definedName name="ORDERTYPE">'[2]other data'!$AN$2:$AN$6</definedName>
    <definedName name="OTB">'[2]other data'!$R$2:$R$14</definedName>
    <definedName name="OwnedCol">#REF!</definedName>
    <definedName name="PACK">[8]Sheet1!$EE$2:$EE$3</definedName>
    <definedName name="PackageType">'[7]1-Import Product Data Sheet'!$L$102:$L$131</definedName>
    <definedName name="PackCol">#REF!</definedName>
    <definedName name="PayTerms">[10]Dropdowns!$C$3:$C$4</definedName>
    <definedName name="PDQList">'[7]1-Import Product Data Sheet'!$AR$1:$AR$24</definedName>
    <definedName name="PET">'[1]Quote Sheet All SKUs'!#REF!</definedName>
    <definedName name="PETB">'[1]Quote Sheet All SKUs'!#REF!</definedName>
    <definedName name="PkgFormat">[13]Info!$E$2:$E$49</definedName>
    <definedName name="po_type">'[2]other data'!$AU$2:$AU$11</definedName>
    <definedName name="PORT_IFF">[17]a!$A$10:$B$35</definedName>
    <definedName name="PortSeq">'[7]1-Import Product Data Sheet'!$U$2</definedName>
    <definedName name="PortSeqLCL">#REF!</definedName>
    <definedName name="POtype">#REF!</definedName>
    <definedName name="Preticketed_Range">[5]Mapping!$H$2:$H$3</definedName>
    <definedName name="PrevBuy">'[7]1-Import Product Data Sheet'!$AR$26:$AR$27</definedName>
    <definedName name="ProfileDesc">#REF!</definedName>
    <definedName name="QSFOB">[18]Q1!$C$38</definedName>
    <definedName name="RateSeq">'[7]1-Import Product Data Sheet'!$X$2</definedName>
    <definedName name="retailAK_O_YN_Range">[5]Mapping!$AV$2:$AV$3</definedName>
    <definedName name="retailCA_O_YN_Range">[5]Mapping!$AZ$2:$AZ$3</definedName>
    <definedName name="retailHA_O_YN_Range">[5]Mapping!$BB$2:$BB$3</definedName>
    <definedName name="retailPR_O_YN_Range">[5]Mapping!$AX$2:$AX$3</definedName>
    <definedName name="retailPR_o_YN_Rangee">[15]Mapping!$AL$2:$AL$3</definedName>
    <definedName name="retailUS_O_YN_Range">[5]Mapping!$AT$2:$AT$3</definedName>
    <definedName name="RoutingDesc">#REF!</definedName>
    <definedName name="runnum">'[2]other data'!$BI$2:$BI$18</definedName>
    <definedName name="scalenum">'[2]other data'!$BG$2:$BG$18</definedName>
    <definedName name="SellUnits_Range">[5]Mapping!$D$2:$D$53</definedName>
    <definedName name="SHET">'[1]Quote Sheet All SKUs'!#REF!</definedName>
    <definedName name="size1">#REF!</definedName>
    <definedName name="size1a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#REF!</definedName>
    <definedName name="StoreGrid0">#REF!</definedName>
    <definedName name="suggestedMessage_Range">[5]Mapping!$BF$2:$BF$3</definedName>
    <definedName name="SUPPLIER">'[2]vendor info'!$A$4:$A$400</definedName>
    <definedName name="TargetCol">#REF!</definedName>
    <definedName name="TBJ">'[2]other data'!$AK$2:$AK$10</definedName>
    <definedName name="TERMS">'[2]other data'!$P$2:$P$7</definedName>
    <definedName name="TICKET">[2]tickets!$B$3:$B$27</definedName>
    <definedName name="ticket2">[2]tickets!$G$3:$G$27</definedName>
    <definedName name="TotalCostValue">#REF!</definedName>
    <definedName name="TotalMarkup">#REF!</definedName>
    <definedName name="TotalRetailValue">#REF!</definedName>
    <definedName name="TotalUnits">#REF!</definedName>
    <definedName name="totalUnitsCol">#REF!</definedName>
    <definedName name="UDA3A">'[2]other data'!$AY$2:$AY$4</definedName>
    <definedName name="UDA3B">'[2]other data'!$AZ$2:$AZ$6</definedName>
    <definedName name="UNIT">[8]Sheet1!$EF$2:$EF$3</definedName>
    <definedName name="upc">'[2]other data'!$AH$2:$AH$10</definedName>
    <definedName name="UPC1A">'[2]other data'!$BD$2:$BD$5</definedName>
    <definedName name="UPC2A">'[2]other data'!$BF$2:$BF$5</definedName>
    <definedName name="User1Col">#REF!</definedName>
    <definedName name="User3Col">#REF!</definedName>
    <definedName name="WAREHOUSE">'[2]other data'!$BL$2:$BL$24</definedName>
    <definedName name="WIN">'[1]Quote Sheet All SKUs'!#REF!</definedName>
    <definedName name="wood">[8]Sheet1!$EG$2:$EG$3</definedName>
    <definedName name="World1">[6]Lists!$H$6:$H$29</definedName>
    <definedName name="YN">'[19]Page 1 Sales and Forecast'!$AA$2:$AA$3</definedName>
    <definedName name="YNE">'[2]other data'!$BB$2:$BB$5</definedName>
    <definedName name="YNES">'[2]other data'!$BR$2:$BR$6</definedName>
    <definedName name="YOUT">'[1]Quote Sheet All SKUs'!#REF!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27" i="1" l="1"/>
  <c r="AF27" i="1"/>
  <c r="Y27" i="1"/>
  <c r="AA27" i="1" s="1"/>
  <c r="AC27" i="1" s="1"/>
  <c r="AQ26" i="1"/>
  <c r="AF26" i="1"/>
  <c r="Y26" i="1"/>
  <c r="AQ25" i="1"/>
  <c r="AF25" i="1"/>
  <c r="Y25" i="1"/>
  <c r="AQ24" i="1"/>
  <c r="AF24" i="1"/>
  <c r="Y24" i="1"/>
  <c r="AQ23" i="1"/>
  <c r="AF23" i="1"/>
  <c r="Y23" i="1"/>
  <c r="AQ22" i="1"/>
  <c r="AF22" i="1"/>
  <c r="Y22" i="1"/>
  <c r="AQ21" i="1"/>
  <c r="AF21" i="1"/>
  <c r="Y21" i="1"/>
  <c r="AQ20" i="1"/>
  <c r="AF20" i="1"/>
  <c r="Y20" i="1"/>
  <c r="AA20" i="1" s="1"/>
  <c r="AC20" i="1" s="1"/>
  <c r="AG20" i="1" s="1"/>
  <c r="AI20" i="1" s="1"/>
  <c r="AQ19" i="1"/>
  <c r="AF19" i="1"/>
  <c r="Y19" i="1"/>
  <c r="AQ18" i="1"/>
  <c r="AF18" i="1"/>
  <c r="Y18" i="1"/>
  <c r="AQ17" i="1"/>
  <c r="AF17" i="1"/>
  <c r="Y17" i="1"/>
  <c r="AQ16" i="1"/>
  <c r="AF16" i="1"/>
  <c r="Y16" i="1"/>
  <c r="AQ15" i="1"/>
  <c r="AF15" i="1"/>
  <c r="Y15" i="1"/>
  <c r="AQ14" i="1"/>
  <c r="AF14" i="1"/>
  <c r="Y14" i="1"/>
  <c r="AQ13" i="1"/>
  <c r="AF13" i="1"/>
  <c r="Y13" i="1"/>
  <c r="AA13" i="1" s="1"/>
  <c r="AC13" i="1" s="1"/>
  <c r="AQ12" i="1"/>
  <c r="AF12" i="1"/>
  <c r="Y12" i="1"/>
  <c r="AQ11" i="1"/>
  <c r="AF11" i="1"/>
  <c r="Y11" i="1"/>
  <c r="AQ10" i="1"/>
  <c r="AF10" i="1"/>
  <c r="Y10" i="1"/>
  <c r="AQ9" i="1"/>
  <c r="AF9" i="1"/>
  <c r="Y9" i="1"/>
  <c r="AQ8" i="1"/>
  <c r="AF8" i="1"/>
  <c r="Y8" i="1"/>
  <c r="AQ7" i="1"/>
  <c r="AF7" i="1"/>
  <c r="Y7" i="1"/>
  <c r="AQ6" i="1"/>
  <c r="AF6" i="1"/>
  <c r="Y6" i="1"/>
  <c r="AQ5" i="1"/>
  <c r="AF5" i="1"/>
  <c r="Y5" i="1"/>
  <c r="AA5" i="1" s="1"/>
  <c r="AC5" i="1" s="1"/>
  <c r="AQ4" i="1"/>
  <c r="AF4" i="1"/>
  <c r="Y4" i="1"/>
  <c r="AA4" i="1" s="1"/>
  <c r="AC4" i="1" s="1"/>
  <c r="AG4" i="1" s="1"/>
  <c r="AI4" i="1" s="1"/>
  <c r="AQ3" i="1"/>
  <c r="AF3" i="1"/>
  <c r="Y3" i="1"/>
  <c r="AQ2" i="1"/>
  <c r="AF2" i="1"/>
  <c r="Y2" i="1"/>
  <c r="AG27" i="1" l="1"/>
  <c r="AI27" i="1" s="1"/>
  <c r="AG5" i="1"/>
  <c r="AI5" i="1" s="1"/>
  <c r="AJ5" i="1" s="1"/>
  <c r="AA25" i="1"/>
  <c r="AC25" i="1" s="1"/>
  <c r="AG25" i="1" s="1"/>
  <c r="AI25" i="1" s="1"/>
  <c r="AP25" i="1" s="1"/>
  <c r="AA6" i="1"/>
  <c r="AC6" i="1" s="1"/>
  <c r="AG6" i="1" s="1"/>
  <c r="AI6" i="1" s="1"/>
  <c r="AA21" i="1"/>
  <c r="AC21" i="1" s="1"/>
  <c r="AG21" i="1" s="1"/>
  <c r="AI21" i="1" s="1"/>
  <c r="AJ21" i="1" s="1"/>
  <c r="AA14" i="1"/>
  <c r="AC14" i="1" s="1"/>
  <c r="AG14" i="1" s="1"/>
  <c r="AI14" i="1" s="1"/>
  <c r="AJ14" i="1" s="1"/>
  <c r="AA23" i="1"/>
  <c r="AC23" i="1" s="1"/>
  <c r="AG23" i="1" s="1"/>
  <c r="AI23" i="1" s="1"/>
  <c r="AP23" i="1" s="1"/>
  <c r="AG13" i="1"/>
  <c r="AI13" i="1" s="1"/>
  <c r="AP13" i="1" s="1"/>
  <c r="AA16" i="1"/>
  <c r="AC16" i="1" s="1"/>
  <c r="AG16" i="1" s="1"/>
  <c r="AI16" i="1" s="1"/>
  <c r="AJ16" i="1" s="1"/>
  <c r="AA26" i="1"/>
  <c r="AC26" i="1" s="1"/>
  <c r="AG26" i="1" s="1"/>
  <c r="AI26" i="1" s="1"/>
  <c r="AJ26" i="1" s="1"/>
  <c r="AA24" i="1"/>
  <c r="AC24" i="1" s="1"/>
  <c r="AG24" i="1" s="1"/>
  <c r="AI24" i="1" s="1"/>
  <c r="AP24" i="1" s="1"/>
  <c r="AA12" i="1"/>
  <c r="AC12" i="1" s="1"/>
  <c r="AG12" i="1" s="1"/>
  <c r="AI12" i="1" s="1"/>
  <c r="AJ12" i="1" s="1"/>
  <c r="AA22" i="1"/>
  <c r="AC22" i="1" s="1"/>
  <c r="AG22" i="1" s="1"/>
  <c r="AI22" i="1" s="1"/>
  <c r="AJ22" i="1" s="1"/>
  <c r="AA17" i="1"/>
  <c r="AC17" i="1" s="1"/>
  <c r="AG17" i="1" s="1"/>
  <c r="AI17" i="1" s="1"/>
  <c r="AP17" i="1" s="1"/>
  <c r="AJ20" i="1"/>
  <c r="AP20" i="1"/>
  <c r="AP4" i="1"/>
  <c r="AJ4" i="1"/>
  <c r="AA2" i="1"/>
  <c r="AC2" i="1" s="1"/>
  <c r="AG2" i="1" s="1"/>
  <c r="AI2" i="1" s="1"/>
  <c r="AJ27" i="1"/>
  <c r="AP27" i="1"/>
  <c r="AA9" i="1"/>
  <c r="AC9" i="1" s="1"/>
  <c r="AG9" i="1" s="1"/>
  <c r="AI9" i="1" s="1"/>
  <c r="AA8" i="1"/>
  <c r="AC8" i="1" s="1"/>
  <c r="AG8" i="1" s="1"/>
  <c r="AI8" i="1" s="1"/>
  <c r="AA11" i="1"/>
  <c r="AC11" i="1" s="1"/>
  <c r="AG11" i="1" s="1"/>
  <c r="AI11" i="1" s="1"/>
  <c r="AA7" i="1"/>
  <c r="AC7" i="1" s="1"/>
  <c r="AG7" i="1" s="1"/>
  <c r="AI7" i="1" s="1"/>
  <c r="AA19" i="1"/>
  <c r="AC19" i="1" s="1"/>
  <c r="AG19" i="1" s="1"/>
  <c r="AI19" i="1" s="1"/>
  <c r="AA10" i="1"/>
  <c r="AC10" i="1" s="1"/>
  <c r="AG10" i="1" s="1"/>
  <c r="AI10" i="1" s="1"/>
  <c r="AA18" i="1"/>
  <c r="AC18" i="1" s="1"/>
  <c r="AG18" i="1" s="1"/>
  <c r="AI18" i="1" s="1"/>
  <c r="AA15" i="1"/>
  <c r="AC15" i="1" s="1"/>
  <c r="AG15" i="1" s="1"/>
  <c r="AI15" i="1" s="1"/>
  <c r="AA3" i="1"/>
  <c r="AC3" i="1" s="1"/>
  <c r="AG3" i="1" s="1"/>
  <c r="AI3" i="1" s="1"/>
  <c r="AP5" i="1" l="1"/>
  <c r="AP21" i="1"/>
  <c r="AJ25" i="1"/>
  <c r="AP26" i="1"/>
  <c r="AP14" i="1"/>
  <c r="AP16" i="1"/>
  <c r="AJ23" i="1"/>
  <c r="AJ13" i="1"/>
  <c r="AJ17" i="1"/>
  <c r="AP12" i="1"/>
  <c r="AJ24" i="1"/>
  <c r="AP6" i="1"/>
  <c r="AJ6" i="1"/>
  <c r="AP22" i="1"/>
  <c r="AJ18" i="1"/>
  <c r="AP18" i="1"/>
  <c r="AP8" i="1"/>
  <c r="AJ8" i="1"/>
  <c r="AJ19" i="1"/>
  <c r="AP19" i="1"/>
  <c r="AJ3" i="1"/>
  <c r="AP3" i="1"/>
  <c r="AP10" i="1"/>
  <c r="AJ10" i="1"/>
  <c r="AP15" i="1"/>
  <c r="AJ15" i="1"/>
  <c r="AJ7" i="1"/>
  <c r="AP7" i="1"/>
  <c r="AJ9" i="1"/>
  <c r="AP9" i="1"/>
  <c r="AJ11" i="1"/>
  <c r="AP11" i="1"/>
  <c r="AP2" i="1"/>
  <c r="AJ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Y1" authorId="0" shapeId="0" xr:uid="{27504BCE-4877-4C5F-9B89-DC73469C9757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A1" authorId="0" shapeId="0" xr:uid="{798E924F-4F9B-4401-B030-4C6FAD9E259E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C1" authorId="0" shapeId="0" xr:uid="{B74B7CB0-A84C-4EC6-9EF2-C675C4AB6648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F1" authorId="0" shapeId="0" xr:uid="{A61828E5-1680-4918-A3F9-5622C6FC487E}">
      <text>
        <r>
          <rPr>
            <sz val="11"/>
            <rFont val="Calibri"/>
            <family val="2"/>
          </rPr>
          <t>[FOB Cost $ (Value)]*[Duty Rate]</t>
        </r>
      </text>
    </comment>
    <comment ref="AG1" authorId="0" shapeId="0" xr:uid="{418AD6A8-E4AD-4DBC-8EA4-DF9EDF2404E3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H1" authorId="0" shapeId="0" xr:uid="{40281C5E-C410-45E4-924B-5DD4C204FF8E}">
      <text>
        <r>
          <rPr>
            <sz val="11"/>
            <rFont val="Calibri"/>
            <family val="2"/>
          </rPr>
          <t>[DA $]+[General Load]+[Dropship Charge]+[Warehouse Charge $]+[Royalty $]+[AVN $]+[Load 3 $]</t>
        </r>
      </text>
    </comment>
    <comment ref="AI1" authorId="0" shapeId="0" xr:uid="{BF0DC4E5-5704-4460-894C-98D7041FE866}">
      <text>
        <r>
          <rPr>
            <sz val="11"/>
            <rFont val="Calibri"/>
            <family val="2"/>
          </rPr>
          <t>[LDP Cost $]+[Total Load $]</t>
        </r>
      </text>
    </comment>
    <comment ref="AJ1" authorId="0" shapeId="0" xr:uid="{6A5C6617-D422-4448-AEDE-BE86B52CF980}">
      <text>
        <r>
          <rPr>
            <sz val="11"/>
            <rFont val="Calibri"/>
            <family val="2"/>
          </rPr>
          <t>([JLA Standard Price]-[LDP Cost with Load $])/[JLA Standard Price]</t>
        </r>
      </text>
    </comment>
    <comment ref="AL1" authorId="0" shapeId="0" xr:uid="{221FDF92-6927-4ABC-8A76-18787A1C04EA}">
      <text>
        <r>
          <rPr>
            <sz val="11"/>
            <rFont val="Calibri"/>
            <family val="2"/>
          </rPr>
          <t>[JLA Standard Price]*1.05</t>
        </r>
      </text>
    </comment>
    <comment ref="AN1" authorId="0" shapeId="0" xr:uid="{86C0A94B-9EE8-493C-96F6-02AB9A1BD2B3}">
      <text>
        <r>
          <rPr>
            <sz val="11"/>
            <rFont val="Calibri"/>
            <family val="2"/>
          </rPr>
          <t>([Suggested Reatil Price]-[JLA Price with Dropship Charge])/[Suggested Reatil Price]</t>
        </r>
      </text>
    </comment>
    <comment ref="AP1" authorId="0" shapeId="0" xr:uid="{538F6316-1403-4F4D-9A6B-E40A49E4DE0E}">
      <text>
        <r>
          <rPr>
            <sz val="11"/>
            <rFont val="Calibri"/>
            <family val="2"/>
          </rPr>
          <t>[LDP Cost with Load $]*[Total Quantity]</t>
        </r>
      </text>
    </comment>
    <comment ref="AQ1" authorId="0" shapeId="0" xr:uid="{58733E56-F19B-4969-A00C-0833E99FF8A3}">
      <text>
        <r>
          <rPr>
            <sz val="11"/>
            <rFont val="Calibri"/>
            <family val="2"/>
          </rPr>
          <t>[JLA Standard Price]*[Total Quantity]</t>
        </r>
      </text>
    </comment>
  </commentList>
</comments>
</file>

<file path=xl/sharedStrings.xml><?xml version="1.0" encoding="utf-8"?>
<sst xmlns="http://schemas.openxmlformats.org/spreadsheetml/2006/main" count="381" uniqueCount="90">
  <si>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</si>
  <si>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</si>
  <si>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</si>
  <si>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</si>
  <si>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</si>
  <si>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</si>
  <si>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</si>
  <si>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</si>
  <si>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</si>
  <si>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</si>
  <si>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</si>
  <si>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</si>
  <si>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</si>
  <si>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</si>
  <si>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</si>
  <si>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</si>
  <si>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</si>
  <si>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</si>
  <si>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</si>
  <si>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</si>
  <si>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</si>
  <si>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</si>
  <si>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</si>
  <si>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</si>
  <si>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</si>
  <si>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</si>
  <si>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</si>
  <si>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</si>
  <si>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</si>
  <si>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</si>
  <si>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</si>
  <si>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</si>
  <si>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</si>
  <si>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Total Load $</t>
  </si>
  <si>
    <t>LDP Cost with Load $</t>
  </si>
  <si>
    <t>JLA LDP MU%</t>
  </si>
  <si>
    <t>Listing Price</t>
  </si>
  <si>
    <t>JLA Price with Dropship Charge</t>
  </si>
  <si>
    <t>Suggested Retail Price</t>
  </si>
  <si>
    <t>Initial Markup %</t>
  </si>
  <si>
    <t>Total Quantity</t>
  </si>
  <si>
    <t>Total Cost</t>
  </si>
  <si>
    <t>Total Sales</t>
  </si>
  <si>
    <t>Regency Heights</t>
  </si>
  <si>
    <t>SHEET/SHEET SET</t>
  </si>
  <si>
    <t>Printed Flannel</t>
  </si>
  <si>
    <t>135gsm 100% Cotton Printed Flannel Sheets</t>
  </si>
  <si>
    <t>Printed Flannel Sheets</t>
  </si>
  <si>
    <t>135gsm 100% Cotton</t>
  </si>
  <si>
    <t>100% Cotton</t>
  </si>
  <si>
    <t>Twin: 68x98"/21x30"(1)/39x75"+12"</t>
  </si>
  <si>
    <t>Set</t>
  </si>
  <si>
    <t>Normal</t>
  </si>
  <si>
    <t>6302.21.7020</t>
  </si>
  <si>
    <t>TXL : 66x102"/21x30"(1)/39x80"+12"</t>
  </si>
  <si>
    <t>FULL: 80x98"/21x30"(2)/55x76"+12"</t>
  </si>
  <si>
    <t>QUEEN: 90x102"/21x30"(2)/60x81"+14"</t>
  </si>
  <si>
    <t>KING: 108x102"/21x40"(2)/78x81"+14"</t>
  </si>
  <si>
    <t>Pink Leopard</t>
  </si>
  <si>
    <t>RH20-0859</t>
  </si>
  <si>
    <t>Multi Alpaca</t>
  </si>
  <si>
    <t>RH20-0860</t>
  </si>
  <si>
    <t>RH20-0861</t>
  </si>
  <si>
    <t>RH20-0862</t>
  </si>
  <si>
    <t>RH20-0863</t>
  </si>
  <si>
    <t>RH20-0864</t>
  </si>
  <si>
    <t>Unicorn</t>
  </si>
  <si>
    <t>RH20-0865</t>
  </si>
  <si>
    <t>RH20-0866</t>
  </si>
  <si>
    <t>RH20-0867</t>
  </si>
  <si>
    <t>RH20-0868</t>
  </si>
  <si>
    <t>RH20-0869</t>
  </si>
  <si>
    <t>Santa Claus</t>
  </si>
  <si>
    <t>RH20-0870</t>
  </si>
  <si>
    <t>RH20-0871</t>
  </si>
  <si>
    <t>RH20-0872</t>
  </si>
  <si>
    <t>RH20-0873</t>
  </si>
  <si>
    <t>RH20-0874</t>
  </si>
  <si>
    <t>Christmas Plaid #10, Red</t>
  </si>
  <si>
    <t>RH20-0875</t>
  </si>
  <si>
    <t>RH20-0876</t>
  </si>
  <si>
    <t>RH20-0877</t>
  </si>
  <si>
    <t>RH20-0878</t>
  </si>
  <si>
    <t>RH20-0879</t>
  </si>
  <si>
    <t>Christmas Plaid #5, Green2</t>
  </si>
  <si>
    <t>RH20-0880</t>
  </si>
  <si>
    <t>RH20-0881</t>
  </si>
  <si>
    <t>RH20-0882</t>
  </si>
  <si>
    <t>RH20-0883</t>
  </si>
  <si>
    <t>RH20-0884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</si>
</sst>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&quot;$&quot;#,##0.00"/>
    <numFmt numFmtId="177" formatCode="0.0"/>
    <numFmt numFmtId="178" formatCode="0.0000"/>
    <numFmt numFmtId="179" formatCode="0.0%"/>
    <numFmt numFmtId="180" formatCode="[$$-409]#,##0.00;\-[$$-409]#,##0.00"/>
    <numFmt numFmtId="181" formatCode="[$-409]dd/mmm/yy;@"/>
    <numFmt numFmtId="182" formatCode="_(&quot;$&quot;* #,##0.00_);_(&quot;$&quot;* \(#,##0.00\);_(&quot;$&quot;* &quot;-&quot;??_);_(@_)"/>
  </numFmts>
  <fonts count="8" x14ac:knownFonts="1">
    <font>
      <sz val="11"/>
      <name val="Calibri"/>
      <family val="2"/>
    </font>
    <font>
      <sz val="11"/>
      <name val="Calibri"/>
      <family val="2"/>
    </font>
    <font>
      <sz val="9"/>
      <name val="等线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>
      <alignment vertical="center"/>
    </xf>
    <xf numFmtId="0" fontId="1" fillId="0" borderId="0"/>
    <xf numFmtId="0" fontId="5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2" applyAlignment="1">
      <alignment horizontal="center" wrapText="1"/>
    </xf>
    <xf numFmtId="0" fontId="1" fillId="0" borderId="0" xfId="2" applyAlignment="1">
      <alignment wrapText="1"/>
    </xf>
    <xf numFmtId="0" fontId="1" fillId="0" borderId="0" xfId="2" applyAlignment="1">
      <alignment horizontal="left" vertical="top" wrapText="1"/>
    </xf>
    <xf numFmtId="176" fontId="1" fillId="0" borderId="0" xfId="2" applyNumberFormat="1" applyAlignment="1">
      <alignment wrapText="1"/>
    </xf>
    <xf numFmtId="10" fontId="1" fillId="0" borderId="0" xfId="2" applyNumberFormat="1" applyAlignment="1">
      <alignment wrapText="1"/>
    </xf>
    <xf numFmtId="179" fontId="0" fillId="0" borderId="0" xfId="1" applyNumberFormat="1" applyFont="1" applyFill="1" applyBorder="1" applyAlignment="1" applyProtection="1">
      <alignment wrapText="1"/>
    </xf>
    <xf numFmtId="176" fontId="1" fillId="0" borderId="2" xfId="2" applyNumberFormat="1" applyBorder="1" applyAlignment="1">
      <alignment wrapText="1"/>
    </xf>
    <xf numFmtId="0" fontId="3" fillId="0" borderId="2" xfId="2" applyFont="1" applyBorder="1" applyAlignment="1">
      <alignment horizontal="center" wrapText="1"/>
    </xf>
    <xf numFmtId="0" fontId="3" fillId="4" borderId="2" xfId="2" applyFont="1" applyFill="1" applyBorder="1" applyAlignment="1">
      <alignment horizontal="center" wrapText="1"/>
    </xf>
    <xf numFmtId="0" fontId="4" fillId="4" borderId="2" xfId="2" applyFont="1" applyFill="1" applyBorder="1" applyAlignment="1">
      <alignment horizontal="center" wrapText="1"/>
    </xf>
    <xf numFmtId="0" fontId="4" fillId="5" borderId="2" xfId="2" applyFont="1" applyFill="1" applyBorder="1" applyAlignment="1">
      <alignment horizontal="center" wrapText="1"/>
    </xf>
    <xf numFmtId="0" fontId="3" fillId="5" borderId="2" xfId="2" applyFont="1" applyFill="1" applyBorder="1" applyAlignment="1">
      <alignment horizontal="center" wrapText="1"/>
    </xf>
    <xf numFmtId="0" fontId="3" fillId="5" borderId="2" xfId="2" applyFont="1" applyFill="1" applyBorder="1" applyAlignment="1">
      <alignment horizontal="left" wrapText="1"/>
    </xf>
    <xf numFmtId="176" fontId="3" fillId="2" borderId="1" xfId="2" applyNumberFormat="1" applyFont="1" applyFill="1" applyBorder="1" applyAlignment="1">
      <alignment horizontal="center" wrapText="1"/>
    </xf>
    <xf numFmtId="176" fontId="3" fillId="6" borderId="1" xfId="2" applyNumberFormat="1" applyFont="1" applyFill="1" applyBorder="1" applyAlignment="1">
      <alignment horizontal="center" wrapText="1"/>
    </xf>
    <xf numFmtId="0" fontId="4" fillId="0" borderId="2" xfId="2" applyFont="1" applyBorder="1" applyAlignment="1">
      <alignment horizontal="center" wrapText="1"/>
    </xf>
    <xf numFmtId="177" fontId="3" fillId="0" borderId="2" xfId="2" applyNumberFormat="1" applyFont="1" applyBorder="1" applyAlignment="1">
      <alignment horizontal="center" wrapText="1"/>
    </xf>
    <xf numFmtId="2" fontId="3" fillId="0" borderId="2" xfId="2" applyNumberFormat="1" applyFont="1" applyBorder="1" applyAlignment="1">
      <alignment horizontal="center" wrapText="1"/>
    </xf>
    <xf numFmtId="1" fontId="3" fillId="0" borderId="2" xfId="2" applyNumberFormat="1" applyFont="1" applyBorder="1" applyAlignment="1">
      <alignment horizontal="center" wrapText="1"/>
    </xf>
    <xf numFmtId="178" fontId="6" fillId="0" borderId="2" xfId="3" applyNumberFormat="1" applyFont="1" applyBorder="1" applyAlignment="1">
      <alignment wrapText="1"/>
    </xf>
    <xf numFmtId="2" fontId="7" fillId="0" borderId="2" xfId="3" applyNumberFormat="1" applyFont="1" applyBorder="1" applyAlignment="1">
      <alignment wrapText="1"/>
    </xf>
    <xf numFmtId="1" fontId="6" fillId="0" borderId="2" xfId="3" applyNumberFormat="1" applyFont="1" applyBorder="1" applyAlignment="1">
      <alignment wrapText="1"/>
    </xf>
    <xf numFmtId="176" fontId="6" fillId="0" borderId="2" xfId="3" applyNumberFormat="1" applyFont="1" applyBorder="1" applyAlignment="1">
      <alignment wrapText="1"/>
    </xf>
    <xf numFmtId="10" fontId="3" fillId="0" borderId="2" xfId="2" applyNumberFormat="1" applyFont="1" applyBorder="1" applyAlignment="1">
      <alignment horizontal="center" wrapText="1"/>
    </xf>
    <xf numFmtId="176" fontId="6" fillId="5" borderId="2" xfId="3" applyNumberFormat="1" applyFont="1" applyFill="1" applyBorder="1" applyAlignment="1">
      <alignment wrapText="1"/>
    </xf>
    <xf numFmtId="176" fontId="6" fillId="3" borderId="2" xfId="3" applyNumberFormat="1" applyFont="1" applyFill="1" applyBorder="1" applyAlignment="1">
      <alignment wrapText="1"/>
    </xf>
    <xf numFmtId="179" fontId="6" fillId="3" borderId="2" xfId="1" applyNumberFormat="1" applyFont="1" applyFill="1" applyBorder="1" applyAlignment="1" applyProtection="1">
      <alignment wrapText="1"/>
    </xf>
    <xf numFmtId="176" fontId="7" fillId="7" borderId="2" xfId="3" applyNumberFormat="1" applyFont="1" applyFill="1" applyBorder="1" applyAlignment="1">
      <alignment wrapText="1"/>
    </xf>
    <xf numFmtId="10" fontId="6" fillId="3" borderId="2" xfId="3" applyNumberFormat="1" applyFont="1" applyFill="1" applyBorder="1" applyAlignment="1">
      <alignment wrapText="1"/>
    </xf>
    <xf numFmtId="176" fontId="3" fillId="3" borderId="2" xfId="2" applyNumberFormat="1" applyFont="1" applyFill="1" applyBorder="1" applyAlignment="1">
      <alignment horizontal="center" wrapText="1"/>
    </xf>
    <xf numFmtId="176" fontId="6" fillId="0" borderId="1" xfId="3" applyNumberFormat="1" applyFont="1" applyBorder="1" applyAlignment="1">
      <alignment wrapText="1"/>
    </xf>
    <xf numFmtId="0" fontId="1" fillId="0" borderId="2" xfId="2" applyBorder="1"/>
    <xf numFmtId="180" fontId="1" fillId="0" borderId="2" xfId="2" applyNumberFormat="1" applyBorder="1"/>
    <xf numFmtId="181" fontId="1" fillId="0" borderId="2" xfId="2" applyNumberFormat="1" applyBorder="1"/>
    <xf numFmtId="0" fontId="5" fillId="5" borderId="2" xfId="0" applyFont="1" applyFill="1" applyBorder="1"/>
    <xf numFmtId="176" fontId="1" fillId="0" borderId="2" xfId="2" applyNumberFormat="1" applyBorder="1"/>
    <xf numFmtId="182" fontId="1" fillId="0" borderId="2" xfId="2" applyNumberFormat="1" applyBorder="1"/>
    <xf numFmtId="177" fontId="1" fillId="0" borderId="2" xfId="2" applyNumberFormat="1" applyBorder="1"/>
    <xf numFmtId="2" fontId="1" fillId="0" borderId="2" xfId="2" applyNumberFormat="1" applyBorder="1"/>
    <xf numFmtId="1" fontId="1" fillId="0" borderId="2" xfId="2" applyNumberFormat="1" applyBorder="1"/>
    <xf numFmtId="178" fontId="1" fillId="8" borderId="2" xfId="2" applyNumberFormat="1" applyFill="1" applyBorder="1"/>
    <xf numFmtId="1" fontId="1" fillId="8" borderId="2" xfId="2" applyNumberFormat="1" applyFill="1" applyBorder="1"/>
    <xf numFmtId="3" fontId="1" fillId="0" borderId="2" xfId="2" applyNumberFormat="1" applyBorder="1"/>
    <xf numFmtId="176" fontId="1" fillId="8" borderId="2" xfId="2" applyNumberFormat="1" applyFill="1" applyBorder="1"/>
    <xf numFmtId="179" fontId="1" fillId="0" borderId="2" xfId="2" applyNumberFormat="1" applyBorder="1" applyAlignment="1">
      <alignment wrapText="1"/>
    </xf>
    <xf numFmtId="179" fontId="0" fillId="8" borderId="2" xfId="1" applyNumberFormat="1" applyFont="1" applyFill="1" applyBorder="1" applyAlignment="1"/>
    <xf numFmtId="176" fontId="1" fillId="8" borderId="2" xfId="2" applyNumberFormat="1" applyFill="1" applyBorder="1" applyAlignment="1">
      <alignment wrapText="1"/>
    </xf>
    <xf numFmtId="0" fontId="1" fillId="0" borderId="2" xfId="2" applyBorder="1" applyAlignment="1">
      <alignment horizontal="center" wrapText="1"/>
    </xf>
    <xf numFmtId="0" fontId="1" fillId="0" borderId="2" xfId="2" applyBorder="1" applyAlignment="1">
      <alignment wrapText="1"/>
    </xf>
    <xf numFmtId="0" fontId="1" fillId="0" borderId="2" xfId="2" applyBorder="1" applyAlignment="1">
      <alignment horizontal="left" vertical="top" wrapText="1"/>
    </xf>
    <xf numFmtId="49" fontId="1" fillId="5" borderId="2" xfId="2" applyNumberFormat="1" applyFill="1" applyBorder="1" applyAlignment="1">
      <alignment wrapText="1"/>
    </xf>
    <xf numFmtId="10" fontId="0" fillId="8" borderId="2" xfId="4" applyNumberFormat="1" applyFont="1" applyFill="1" applyBorder="1" applyAlignment="1">
      <alignment wrapText="1"/>
    </xf>
    <xf numFmtId="177" fontId="1" fillId="0" borderId="0" xfId="2" applyNumberFormat="1" applyAlignment="1">
      <alignment wrapText="1"/>
    </xf>
    <xf numFmtId="2" fontId="1" fillId="0" borderId="0" xfId="2" applyNumberFormat="1" applyAlignment="1">
      <alignment wrapText="1"/>
    </xf>
    <xf numFmtId="1" fontId="1" fillId="0" borderId="0" xfId="2" applyNumberFormat="1" applyAlignment="1">
      <alignment wrapText="1"/>
    </xf>
    <xf numFmtId="178" fontId="1" fillId="0" borderId="0" xfId="2" applyNumberFormat="1" applyAlignment="1">
      <alignment wrapText="1"/>
    </xf>
  </cellXfs>
  <cellStyles count="5">
    <cellStyle name="Normal 2" xfId="2" xr:uid="{A62150C9-9AE2-47DF-ACCC-F9DF4D5F6701}"/>
    <cellStyle name="Normal 2 18 2" xfId="3" xr:uid="{5DE22999-1572-4D33-974D-FDBD6BF6326F}"/>
    <cellStyle name="Percent 2" xfId="4" xr:uid="{4468499C-DCD4-4885-B54A-96791F755E53}"/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2DE3AFB\Amazon%201P%20CS%20135gsm%20Printed%20Flannel%20Sheet%20set%20quote%20Amazon%20exclusive%20commitment%2012-10-2020%20F%20Upd%2012.07.21%20(002)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feitong.li/AppData/Local/Microsoft/Windows/Temporary%20Internet%20Files/Content.Outlook/KHOKN0O1/#124274-JLA--Woolrich%20Flannel%20Sheets%202020.xlsm" TargetMode="External"/><Relationship Id="rId1" Type="http://schemas.openxmlformats.org/officeDocument/2006/relationships/externalLinkPath" Target="/Users/feitong.li/AppData/Local/Microsoft/Windows/Temporary%20Internet%20Files/Content.Outlook/KHOKN0O1/#124274-JLA--Woolrich%20Flannel%20Sheets%202020.xlsm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uments%20and%20Settings/sarah.chen/Local%20Settings/Temporary%20Internet%20Files/OLK4C/Copy%20of%20PO%20331253%20ECHONATORI%20WK36%202014.xlsx" TargetMode="External"/><Relationship Id="rId1" Type="http://schemas.openxmlformats.org/officeDocument/2006/relationships/externalLinkPath" Target="/Documents%20and%20Settings/sarah.chen/Local%20Settings/Temporary%20Internet%20Files/OLK4C/Copy%20of%20PO%20331253%20ECHONATORI%20WK36%202014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uments%20and%20Settings/qianyueyun/Local%20Settings/Temporary%20Internet%20Files/Content.Outlook/S0EW6CGV/BBB%20VENDOR%20SET%20UP%20%20ROVERTALLEN%20CHARLESTON%206%2015%2011.XLS" TargetMode="External"/><Relationship Id="rId1" Type="http://schemas.openxmlformats.org/officeDocument/2006/relationships/externalLinkPath" Target="/Documents%20and%20Settings/qianyueyun/Local%20Settings/Temporary%20Internet%20Files/Content.Outlook/S0EW6CGV/BBB%20VENDOR%20SET%20UP%20%20ROVERTALLEN%20CHARLESTON%206%2015%201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&#23478;&#32442;&#19968;&#37096;\Target\Target%20&#24320;&#21457;&#36164;&#26009;\Fall%2012%20development\D65%20Holiday\Line%20Plan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NM%20CHATEAU%20PLUM%20%20SHEER%20VENDOR%20SETUP%2010%2008%2010.XLS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sarah.chen/AppData/Local/Microsoft/Windows/Temporary%20Internet%20Files/Content.Outlook/RBUPAN03/Window%20Panels.xls" TargetMode="External"/><Relationship Id="rId1" Type="http://schemas.openxmlformats.org/officeDocument/2006/relationships/externalLinkPath" Target="/Users/sarah.chen/AppData/Local/Microsoft/Windows/Temporary%20Internet%20Files/Content.Outlook/RBUPAN03/Window%20Panel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dingxiaoping\Local%20Settings\Temporary%20Internet%20Files\Content.IE5\K9AN0PEF\files\TARGET\FORMS\TARGET%20QUOTE%20SHEET%20FORMA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Lard%20-%20Design\Customs%20Memo\Master%20Copy%20Quote%20Sheet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guyinghua\Local%20Settings\Temporary%20Internet%20Files\OLK97\Copy%20of%20JLA%20-%20SEPT$%20NEW%20SILK%20ESSENCE%20BLNKTS%205%2003%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uments%20and%20Settings/zhangqing/&#26700;&#38754;/BBB/item%20set%20up/Final/BBB_Bombay_Cambay_Item%20Set%20Up_20111021.XLS" TargetMode="External"/><Relationship Id="rId1" Type="http://schemas.openxmlformats.org/officeDocument/2006/relationships/externalLinkPath" Target="/Documents%20and%20Settings/zhangqing/&#26700;&#38754;/BBB/item%20set%20up/Final/BBB_Bombay_Cambay_Item%20Set%20Up_20111021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uments%20and%20Settings/chrissys/Local%20Settings/Temporary%20Internet%20Files/Content.Outlook/N7IN4LHD/PO%20Worksheet%20Matrix%20with%20Attribute%20Tab.xls" TargetMode="External"/><Relationship Id="rId1" Type="http://schemas.openxmlformats.org/officeDocument/2006/relationships/externalLinkPath" Target="/Documents%20and%20Settings/chrissys/Local%20Settings/Temporary%20Internet%20Files/Content.Outlook/N7IN4LHD/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uments%20and%20Settings/chenlihui/Local%20Settings/Temporary%20Internet%20Files/OLK9A/Import%20Product%20Data%20Sheet%204%209.xls" TargetMode="External"/><Relationship Id="rId1" Type="http://schemas.openxmlformats.org/officeDocument/2006/relationships/externalLinkPath" Target="/Documents%20and%20Settings/chenlihui/Local%20Settings/Temporary%20Internet%20Files/OLK9A/Import%20Product%20Data%20Sheet%204%20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oyce\customer\CS\CS%20stock%20list(ET)-0810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\Local%20Settings\Temporary%20Internet%20Files\Content.Outlook\JH9RZ0WZ\Final%20External%20Quote%20Sheet%20-Micro%20Mink%20DA%20Throw%20solid%20back-1309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 All SKUs"/>
      <sheetName val="Quote Sheet Per Size"/>
      <sheetName val="India 12.07.21"/>
      <sheetName val="CS-135gsm-6pcs sheet set"/>
      <sheetName val="PAK101421 CS NEW PRICE"/>
      <sheetName val="price"/>
      <sheetName val="projection"/>
      <sheetName val="Pricing 1208"/>
      <sheetName val="Price 12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urchase Order"/>
      <sheetName val="Allocation"/>
      <sheetName val="ELC"/>
      <sheetName val="Negotiations"/>
      <sheetName val="RECAP"/>
      <sheetName val="MISC"/>
      <sheetName val="Dropdown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Vendor Worksheet"/>
      <sheetName val="Buyer's NOTES"/>
      <sheetName val="Sheet1"/>
      <sheetName val="Buyer's Preticket"/>
      <sheetName val="Buyer's Pack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  <sheetName val="317-TOP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ping"/>
      <sheetName val="COO"/>
      <sheetName val="Main"/>
      <sheetName val="Office Use"/>
      <sheetName val="Currency"/>
    </sheetNames>
    <sheetDataSet>
      <sheetData sheetId="0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1">
        <row r="1">
          <cell r="D1" t="str">
            <v>CAN</v>
          </cell>
        </row>
      </sheetData>
      <sheetData sheetId="2"/>
      <sheetData sheetId="3"/>
      <sheetData sheetId="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A2" t="str">
            <v>Y</v>
          </cell>
        </row>
        <row r="3">
          <cell r="AA3" t="str">
            <v>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>
        <row r="3">
          <cell r="F3" t="str">
            <v>ALLOCATE TO STORE BRKDWN</v>
          </cell>
        </row>
        <row r="4">
          <cell r="F4" t="str">
            <v>ATTRIBUTE GROUP</v>
          </cell>
        </row>
        <row r="5">
          <cell r="F5" t="str">
            <v>HISTORY</v>
          </cell>
        </row>
        <row r="6">
          <cell r="F6" t="str">
            <v>LOCATION RESTRICTIONS</v>
          </cell>
        </row>
        <row r="7">
          <cell r="F7" t="str">
            <v>OTHER</v>
          </cell>
        </row>
        <row r="8">
          <cell r="F8" t="str">
            <v>PROFILE</v>
          </cell>
        </row>
        <row r="9">
          <cell r="F9" t="str">
            <v>SIZE SCALE</v>
          </cell>
        </row>
        <row r="10">
          <cell r="F10" t="str">
            <v>THIS IS AN AD STYLE</v>
          </cell>
        </row>
        <row r="11">
          <cell r="F11" t="str">
            <v>TREND</v>
          </cell>
        </row>
        <row r="12">
          <cell r="F12" t="str">
            <v>VENDOR MINIMUMS</v>
          </cell>
        </row>
        <row r="13">
          <cell r="F13" t="str">
            <v>VENDOR PREPACK</v>
          </cell>
        </row>
        <row r="14">
          <cell r="F14" t="str">
            <v>x</v>
          </cell>
        </row>
        <row r="15">
          <cell r="F15" t="str">
            <v>x</v>
          </cell>
        </row>
        <row r="16">
          <cell r="F16" t="str">
            <v>x</v>
          </cell>
        </row>
        <row r="17">
          <cell r="F17" t="str">
            <v>x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</sheetData>
      <sheetData sheetId="6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52DBF-3763-4543-A7DC-3A08F7662935}">
  <dimension ref="A1:AQ27"/>
  <sheetViews>
    <sheetView tabSelected="1" topLeftCell="H1" zoomScale="90" zoomScaleNormal="90" workbookViewId="0">
      <selection activeCell="K5" sqref="K5"/>
    </sheetView>
  </sheetViews>
  <sheetFormatPr defaultColWidth="9.1796875" defaultRowHeight="14.5" x14ac:dyDescent="0.35"/>
  <cols>
    <col min="1" max="1" width="10.1796875" style="1" customWidth="1"/>
    <col min="2" max="2" width="7.1796875" style="2" customWidth="1"/>
    <col min="3" max="3" width="8.453125" style="2" customWidth="1"/>
    <col min="4" max="4" width="20.81640625" style="2" customWidth="1"/>
    <col min="5" max="5" width="9.81640625" style="2" customWidth="1"/>
    <col min="6" max="6" width="15.54296875" style="2" customWidth="1"/>
    <col min="7" max="7" width="18.453125" style="2" customWidth="1"/>
    <col min="8" max="8" width="16.453125" style="2" customWidth="1"/>
    <col min="9" max="9" width="29.1796875" style="2" customWidth="1"/>
    <col min="10" max="10" width="22.453125" style="2" customWidth="1"/>
    <col min="11" max="11" width="14.26953125" style="2" customWidth="1"/>
    <col min="12" max="12" width="33.81640625" style="2" customWidth="1"/>
    <col min="13" max="13" width="22.453125" style="3" customWidth="1"/>
    <col min="14" max="15" width="17.7265625" style="2" customWidth="1"/>
    <col min="16" max="16" width="8.81640625" style="2" customWidth="1"/>
    <col min="17" max="17" width="8.81640625" style="4" customWidth="1"/>
    <col min="18" max="18" width="8.54296875" style="4" customWidth="1"/>
    <col min="19" max="19" width="10.26953125" style="2" customWidth="1"/>
    <col min="20" max="20" width="8.1796875" style="53" customWidth="1"/>
    <col min="21" max="21" width="8.81640625" style="53" customWidth="1"/>
    <col min="22" max="22" width="7.1796875" style="53" customWidth="1"/>
    <col min="23" max="23" width="9" style="54" customWidth="1"/>
    <col min="24" max="24" width="6.1796875" style="55" customWidth="1"/>
    <col min="25" max="25" width="10" style="56" customWidth="1"/>
    <col min="26" max="26" width="10" style="54" customWidth="1"/>
    <col min="27" max="27" width="9.81640625" style="55" customWidth="1"/>
    <col min="28" max="28" width="7.81640625" style="2" customWidth="1"/>
    <col min="29" max="29" width="8.81640625" style="4" customWidth="1"/>
    <col min="30" max="30" width="16.54296875" style="2" customWidth="1"/>
    <col min="31" max="31" width="8.453125" style="5" customWidth="1"/>
    <col min="32" max="32" width="9" style="4" customWidth="1"/>
    <col min="33" max="33" width="8.453125" style="4" customWidth="1"/>
    <col min="34" max="34" width="7.81640625" style="4" customWidth="1"/>
    <col min="35" max="35" width="9.54296875" style="4" customWidth="1"/>
    <col min="36" max="36" width="9.1796875" style="6" customWidth="1"/>
    <col min="37" max="38" width="12.1796875" style="4" customWidth="1"/>
    <col min="39" max="39" width="9.1796875" style="2" customWidth="1"/>
    <col min="40" max="40" width="12.81640625" style="2" customWidth="1"/>
    <col min="41" max="41" width="9.1796875" style="2"/>
    <col min="42" max="42" width="11.54296875" style="4" customWidth="1"/>
    <col min="43" max="43" width="15" style="4" customWidth="1"/>
    <col min="44" max="16384" width="9.1796875" style="2"/>
  </cols>
  <sheetData>
    <row r="1" spans="1:43" ht="68.150000000000006" customHeight="1" x14ac:dyDescent="0.35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1" t="s">
        <v>5</v>
      </c>
      <c r="G1" s="9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3" t="s">
        <v>12</v>
      </c>
      <c r="N1" s="9" t="s">
        <v>13</v>
      </c>
      <c r="O1" s="9" t="s">
        <v>14</v>
      </c>
      <c r="P1" s="12" t="s">
        <v>15</v>
      </c>
      <c r="Q1" s="14" t="s">
        <v>16</v>
      </c>
      <c r="R1" s="15" t="s">
        <v>17</v>
      </c>
      <c r="S1" s="16" t="s">
        <v>18</v>
      </c>
      <c r="T1" s="17" t="s">
        <v>19</v>
      </c>
      <c r="U1" s="17" t="s">
        <v>20</v>
      </c>
      <c r="V1" s="17" t="s">
        <v>21</v>
      </c>
      <c r="W1" s="18" t="s">
        <v>22</v>
      </c>
      <c r="X1" s="19" t="s">
        <v>23</v>
      </c>
      <c r="Y1" s="20" t="s">
        <v>24</v>
      </c>
      <c r="Z1" s="21" t="s">
        <v>25</v>
      </c>
      <c r="AA1" s="22" t="s">
        <v>26</v>
      </c>
      <c r="AB1" s="8" t="s">
        <v>27</v>
      </c>
      <c r="AC1" s="23" t="s">
        <v>28</v>
      </c>
      <c r="AD1" s="8" t="s">
        <v>29</v>
      </c>
      <c r="AE1" s="24" t="s">
        <v>30</v>
      </c>
      <c r="AF1" s="25" t="s">
        <v>31</v>
      </c>
      <c r="AG1" s="23" t="s">
        <v>32</v>
      </c>
      <c r="AH1" s="23" t="s">
        <v>33</v>
      </c>
      <c r="AI1" s="26" t="s">
        <v>34</v>
      </c>
      <c r="AJ1" s="27" t="s">
        <v>35</v>
      </c>
      <c r="AK1" s="28" t="s">
        <v>36</v>
      </c>
      <c r="AL1" s="29" t="s">
        <v>37</v>
      </c>
      <c r="AM1" s="30" t="s">
        <v>38</v>
      </c>
      <c r="AN1" s="29" t="s">
        <v>39</v>
      </c>
      <c r="AO1" s="8" t="s">
        <v>40</v>
      </c>
      <c r="AP1" s="23" t="s">
        <v>41</v>
      </c>
      <c r="AQ1" s="31" t="s">
        <v>42</v>
      </c>
    </row>
    <row r="2" spans="1:43" ht="17.149999999999999" customHeight="1" x14ac:dyDescent="0.35">
      <c r="A2" s="48">
        <v>155</v>
      </c>
      <c r="B2" s="49"/>
      <c r="C2" s="49"/>
      <c r="D2" s="32" t="s">
        <v>43</v>
      </c>
      <c r="E2" s="32"/>
      <c r="F2" s="32" t="s">
        <v>44</v>
      </c>
      <c r="G2" s="33" t="s">
        <v>45</v>
      </c>
      <c r="H2" s="32" t="s">
        <v>46</v>
      </c>
      <c r="I2" s="32" t="s">
        <v>47</v>
      </c>
      <c r="J2" s="32" t="s">
        <v>48</v>
      </c>
      <c r="K2" s="32" t="s">
        <v>49</v>
      </c>
      <c r="L2" s="34" t="s">
        <v>57</v>
      </c>
      <c r="M2" s="50" t="s">
        <v>58</v>
      </c>
      <c r="N2" s="35" t="s">
        <v>59</v>
      </c>
      <c r="O2" s="51"/>
      <c r="P2" s="32" t="s">
        <v>51</v>
      </c>
      <c r="Q2" s="7"/>
      <c r="R2" s="37">
        <v>11.47</v>
      </c>
      <c r="S2" s="32" t="s">
        <v>52</v>
      </c>
      <c r="T2" s="38">
        <v>60</v>
      </c>
      <c r="U2" s="38">
        <v>31.5</v>
      </c>
      <c r="V2" s="38">
        <v>30</v>
      </c>
      <c r="W2" s="39">
        <v>7</v>
      </c>
      <c r="X2" s="40">
        <v>4</v>
      </c>
      <c r="Y2" s="41">
        <f t="shared" ref="Y2:Y27" si="0">IF(T2="","",T2*U2*V2/1000000/X2)</f>
        <v>1.4175E-2</v>
      </c>
      <c r="Z2" s="39">
        <v>55</v>
      </c>
      <c r="AA2" s="42">
        <f t="shared" ref="AA2:AA27" si="1">IF(X2="","",Z2/Y2)</f>
        <v>3880.0705467372136</v>
      </c>
      <c r="AB2" s="43">
        <v>3500</v>
      </c>
      <c r="AC2" s="47">
        <f t="shared" ref="AC2:AC27" si="2">IF(ISERROR(AB2/AA2),"",AB2/AA2)</f>
        <v>0.90204545454545448</v>
      </c>
      <c r="AD2" s="34" t="s">
        <v>53</v>
      </c>
      <c r="AE2" s="45">
        <v>0.125</v>
      </c>
      <c r="AF2" s="47">
        <f t="shared" ref="AF2:AF27" si="3">IF(ISERROR(R2*AE2),"",R2*AE2)</f>
        <v>1.4337500000000001</v>
      </c>
      <c r="AG2" s="47">
        <f t="shared" ref="AG2:AG27" si="4">IF(ISERROR(R2+AC2+AF2),"",R2+AC2+AF2)</f>
        <v>13.805795454545455</v>
      </c>
      <c r="AH2" s="44">
        <v>24.79</v>
      </c>
      <c r="AI2" s="44">
        <f t="shared" ref="AI2:AI27" si="5">IF(ISERROR(AG2+AH2),"",AG2+AH2)</f>
        <v>38.595795454545453</v>
      </c>
      <c r="AJ2" s="46">
        <f t="shared" ref="AJ2:AJ27" si="6">IF(ISERROR((AK2-AI2)/AK2),"",(AK2-AI2)/AK2)</f>
        <v>0.1421250176806968</v>
      </c>
      <c r="AK2" s="36">
        <v>44.99</v>
      </c>
      <c r="AL2" s="47"/>
      <c r="AM2" s="36">
        <v>44.99</v>
      </c>
      <c r="AN2" s="52"/>
      <c r="AO2" s="32">
        <v>244</v>
      </c>
      <c r="AP2" s="44">
        <f t="shared" ref="AP2:AP27" si="7">IF(ISERROR(AI2*AO2),"",AI2*AO2)</f>
        <v>9417.3740909090902</v>
      </c>
      <c r="AQ2" s="44">
        <f t="shared" ref="AQ2:AQ27" si="8">IF(ISERROR(AK2*AO2),"",AK2*AO2)</f>
        <v>10977.560000000001</v>
      </c>
    </row>
    <row r="3" spans="1:43" ht="17.149999999999999" customHeight="1" x14ac:dyDescent="0.35">
      <c r="A3" s="48">
        <v>156</v>
      </c>
      <c r="B3" s="49"/>
      <c r="C3" s="49"/>
      <c r="D3" s="32" t="s">
        <v>43</v>
      </c>
      <c r="E3" s="32"/>
      <c r="F3" s="32" t="s">
        <v>44</v>
      </c>
      <c r="G3" s="33" t="s">
        <v>45</v>
      </c>
      <c r="H3" s="32" t="s">
        <v>46</v>
      </c>
      <c r="I3" s="32" t="s">
        <v>47</v>
      </c>
      <c r="J3" s="32" t="s">
        <v>48</v>
      </c>
      <c r="K3" s="32" t="s">
        <v>49</v>
      </c>
      <c r="L3" s="34" t="s">
        <v>50</v>
      </c>
      <c r="M3" s="50" t="s">
        <v>60</v>
      </c>
      <c r="N3" s="35" t="s">
        <v>61</v>
      </c>
      <c r="O3" s="51"/>
      <c r="P3" s="32" t="s">
        <v>51</v>
      </c>
      <c r="Q3" s="7"/>
      <c r="R3" s="37">
        <v>6.84</v>
      </c>
      <c r="S3" s="32" t="s">
        <v>52</v>
      </c>
      <c r="T3" s="38">
        <v>60</v>
      </c>
      <c r="U3" s="38">
        <v>31.5</v>
      </c>
      <c r="V3" s="38">
        <v>17</v>
      </c>
      <c r="W3" s="39">
        <v>4</v>
      </c>
      <c r="X3" s="40">
        <v>4</v>
      </c>
      <c r="Y3" s="41">
        <f t="shared" si="0"/>
        <v>8.0324999999999997E-3</v>
      </c>
      <c r="Z3" s="39">
        <v>55</v>
      </c>
      <c r="AA3" s="42">
        <f t="shared" si="1"/>
        <v>6847.1833177715534</v>
      </c>
      <c r="AB3" s="43">
        <v>3500</v>
      </c>
      <c r="AC3" s="47">
        <f t="shared" si="2"/>
        <v>0.51115909090909084</v>
      </c>
      <c r="AD3" s="34" t="s">
        <v>53</v>
      </c>
      <c r="AE3" s="45">
        <v>0.125</v>
      </c>
      <c r="AF3" s="47">
        <f t="shared" si="3"/>
        <v>0.85499999999999998</v>
      </c>
      <c r="AG3" s="47">
        <f t="shared" si="4"/>
        <v>8.2061590909090913</v>
      </c>
      <c r="AH3" s="44">
        <v>17.23</v>
      </c>
      <c r="AI3" s="44">
        <f t="shared" si="5"/>
        <v>25.436159090909094</v>
      </c>
      <c r="AJ3" s="46">
        <f t="shared" si="6"/>
        <v>0.1518453120737214</v>
      </c>
      <c r="AK3" s="36">
        <v>29.99</v>
      </c>
      <c r="AL3" s="47"/>
      <c r="AM3" s="36">
        <v>29.99</v>
      </c>
      <c r="AN3" s="52"/>
      <c r="AO3" s="32">
        <v>90</v>
      </c>
      <c r="AP3" s="44">
        <f t="shared" si="7"/>
        <v>2289.2543181818182</v>
      </c>
      <c r="AQ3" s="44">
        <f t="shared" si="8"/>
        <v>2699.1</v>
      </c>
    </row>
    <row r="4" spans="1:43" ht="17.149999999999999" customHeight="1" x14ac:dyDescent="0.35">
      <c r="A4" s="48">
        <v>157</v>
      </c>
      <c r="B4" s="49"/>
      <c r="C4" s="49"/>
      <c r="D4" s="32" t="s">
        <v>43</v>
      </c>
      <c r="E4" s="32"/>
      <c r="F4" s="32" t="s">
        <v>44</v>
      </c>
      <c r="G4" s="33" t="s">
        <v>45</v>
      </c>
      <c r="H4" s="32" t="s">
        <v>46</v>
      </c>
      <c r="I4" s="32" t="s">
        <v>47</v>
      </c>
      <c r="J4" s="32" t="s">
        <v>48</v>
      </c>
      <c r="K4" s="32" t="s">
        <v>49</v>
      </c>
      <c r="L4" s="34" t="s">
        <v>54</v>
      </c>
      <c r="M4" s="50" t="s">
        <v>60</v>
      </c>
      <c r="N4" s="35" t="s">
        <v>62</v>
      </c>
      <c r="O4" s="51"/>
      <c r="P4" s="32" t="s">
        <v>51</v>
      </c>
      <c r="Q4" s="7"/>
      <c r="R4" s="37">
        <v>6.99</v>
      </c>
      <c r="S4" s="32" t="s">
        <v>52</v>
      </c>
      <c r="T4" s="38">
        <v>60</v>
      </c>
      <c r="U4" s="38">
        <v>31.5</v>
      </c>
      <c r="V4" s="38">
        <v>17</v>
      </c>
      <c r="W4" s="39">
        <v>4</v>
      </c>
      <c r="X4" s="40">
        <v>4</v>
      </c>
      <c r="Y4" s="41">
        <f t="shared" si="0"/>
        <v>8.0324999999999997E-3</v>
      </c>
      <c r="Z4" s="39">
        <v>55</v>
      </c>
      <c r="AA4" s="42">
        <f t="shared" si="1"/>
        <v>6847.1833177715534</v>
      </c>
      <c r="AB4" s="43">
        <v>3500</v>
      </c>
      <c r="AC4" s="47">
        <f t="shared" si="2"/>
        <v>0.51115909090909084</v>
      </c>
      <c r="AD4" s="34" t="s">
        <v>53</v>
      </c>
      <c r="AE4" s="45">
        <v>0.125</v>
      </c>
      <c r="AF4" s="47">
        <f t="shared" si="3"/>
        <v>0.87375000000000003</v>
      </c>
      <c r="AG4" s="47">
        <f t="shared" si="4"/>
        <v>8.3749090909090906</v>
      </c>
      <c r="AH4" s="44">
        <v>17.23</v>
      </c>
      <c r="AI4" s="44">
        <f t="shared" si="5"/>
        <v>25.604909090909089</v>
      </c>
      <c r="AJ4" s="46">
        <f t="shared" si="6"/>
        <v>0.14621843644851315</v>
      </c>
      <c r="AK4" s="36">
        <v>29.99</v>
      </c>
      <c r="AL4" s="47"/>
      <c r="AM4" s="36">
        <v>29.99</v>
      </c>
      <c r="AN4" s="52"/>
      <c r="AO4" s="32">
        <v>0</v>
      </c>
      <c r="AP4" s="44">
        <f t="shared" si="7"/>
        <v>0</v>
      </c>
      <c r="AQ4" s="44">
        <f t="shared" si="8"/>
        <v>0</v>
      </c>
    </row>
    <row r="5" spans="1:43" ht="17.149999999999999" customHeight="1" x14ac:dyDescent="0.35">
      <c r="A5" s="48">
        <v>158</v>
      </c>
      <c r="B5" s="49"/>
      <c r="C5" s="49"/>
      <c r="D5" s="32" t="s">
        <v>43</v>
      </c>
      <c r="E5" s="32"/>
      <c r="F5" s="32" t="s">
        <v>44</v>
      </c>
      <c r="G5" s="33" t="s">
        <v>45</v>
      </c>
      <c r="H5" s="32" t="s">
        <v>46</v>
      </c>
      <c r="I5" s="32" t="s">
        <v>47</v>
      </c>
      <c r="J5" s="32" t="s">
        <v>48</v>
      </c>
      <c r="K5" s="32" t="s">
        <v>49</v>
      </c>
      <c r="L5" s="34" t="s">
        <v>55</v>
      </c>
      <c r="M5" s="50" t="s">
        <v>60</v>
      </c>
      <c r="N5" s="35" t="s">
        <v>63</v>
      </c>
      <c r="O5" s="51"/>
      <c r="P5" s="32" t="s">
        <v>51</v>
      </c>
      <c r="Q5" s="7"/>
      <c r="R5" s="37">
        <v>8.73</v>
      </c>
      <c r="S5" s="32" t="s">
        <v>52</v>
      </c>
      <c r="T5" s="38">
        <v>60</v>
      </c>
      <c r="U5" s="38">
        <v>31.5</v>
      </c>
      <c r="V5" s="38">
        <v>22</v>
      </c>
      <c r="W5" s="39">
        <v>5</v>
      </c>
      <c r="X5" s="40">
        <v>4</v>
      </c>
      <c r="Y5" s="41">
        <f t="shared" si="0"/>
        <v>1.0395E-2</v>
      </c>
      <c r="Z5" s="39">
        <v>55</v>
      </c>
      <c r="AA5" s="42">
        <f t="shared" si="1"/>
        <v>5291.0052910052909</v>
      </c>
      <c r="AB5" s="43">
        <v>3500</v>
      </c>
      <c r="AC5" s="47">
        <f t="shared" si="2"/>
        <v>0.66149999999999998</v>
      </c>
      <c r="AD5" s="34" t="s">
        <v>53</v>
      </c>
      <c r="AE5" s="45">
        <v>0.125</v>
      </c>
      <c r="AF5" s="47">
        <f t="shared" si="3"/>
        <v>1.0912500000000001</v>
      </c>
      <c r="AG5" s="47">
        <f t="shared" si="4"/>
        <v>10.482750000000001</v>
      </c>
      <c r="AH5" s="44">
        <v>19.79</v>
      </c>
      <c r="AI5" s="44">
        <f t="shared" si="5"/>
        <v>30.272750000000002</v>
      </c>
      <c r="AJ5" s="46">
        <f t="shared" si="6"/>
        <v>0.1348170905973135</v>
      </c>
      <c r="AK5" s="36">
        <v>34.99</v>
      </c>
      <c r="AL5" s="47"/>
      <c r="AM5" s="36">
        <v>34.99</v>
      </c>
      <c r="AN5" s="52"/>
      <c r="AO5" s="32">
        <v>60</v>
      </c>
      <c r="AP5" s="44">
        <f t="shared" si="7"/>
        <v>1816.3650000000002</v>
      </c>
      <c r="AQ5" s="44">
        <f t="shared" si="8"/>
        <v>2099.4</v>
      </c>
    </row>
    <row r="6" spans="1:43" ht="17.149999999999999" customHeight="1" x14ac:dyDescent="0.35">
      <c r="A6" s="48">
        <v>159</v>
      </c>
      <c r="B6" s="49"/>
      <c r="C6" s="49"/>
      <c r="D6" s="32" t="s">
        <v>43</v>
      </c>
      <c r="E6" s="32"/>
      <c r="F6" s="32" t="s">
        <v>44</v>
      </c>
      <c r="G6" s="33" t="s">
        <v>45</v>
      </c>
      <c r="H6" s="32" t="s">
        <v>46</v>
      </c>
      <c r="I6" s="32" t="s">
        <v>47</v>
      </c>
      <c r="J6" s="32" t="s">
        <v>48</v>
      </c>
      <c r="K6" s="32" t="s">
        <v>49</v>
      </c>
      <c r="L6" s="34" t="s">
        <v>56</v>
      </c>
      <c r="M6" s="50" t="s">
        <v>60</v>
      </c>
      <c r="N6" s="35" t="s">
        <v>64</v>
      </c>
      <c r="O6" s="51"/>
      <c r="P6" s="32" t="s">
        <v>51</v>
      </c>
      <c r="Q6" s="7"/>
      <c r="R6" s="37">
        <v>9.85</v>
      </c>
      <c r="S6" s="32" t="s">
        <v>52</v>
      </c>
      <c r="T6" s="38">
        <v>60</v>
      </c>
      <c r="U6" s="38">
        <v>31.5</v>
      </c>
      <c r="V6" s="38">
        <v>25</v>
      </c>
      <c r="W6" s="39">
        <v>6</v>
      </c>
      <c r="X6" s="40">
        <v>4</v>
      </c>
      <c r="Y6" s="41">
        <f t="shared" si="0"/>
        <v>1.18125E-2</v>
      </c>
      <c r="Z6" s="39">
        <v>55</v>
      </c>
      <c r="AA6" s="42">
        <f t="shared" si="1"/>
        <v>4656.0846560846558</v>
      </c>
      <c r="AB6" s="43">
        <v>3500</v>
      </c>
      <c r="AC6" s="47">
        <f t="shared" si="2"/>
        <v>0.75170454545454546</v>
      </c>
      <c r="AD6" s="34" t="s">
        <v>53</v>
      </c>
      <c r="AE6" s="45">
        <v>0.125</v>
      </c>
      <c r="AF6" s="47">
        <f t="shared" si="3"/>
        <v>1.23125</v>
      </c>
      <c r="AG6" s="47">
        <f t="shared" si="4"/>
        <v>11.832954545454545</v>
      </c>
      <c r="AH6" s="44">
        <v>22.22</v>
      </c>
      <c r="AI6" s="44">
        <f t="shared" si="5"/>
        <v>34.05295454545454</v>
      </c>
      <c r="AJ6" s="46">
        <f t="shared" si="6"/>
        <v>0.14846325217668072</v>
      </c>
      <c r="AK6" s="36">
        <v>39.99</v>
      </c>
      <c r="AL6" s="47"/>
      <c r="AM6" s="36">
        <v>39.99</v>
      </c>
      <c r="AN6" s="52"/>
      <c r="AO6" s="32">
        <v>240</v>
      </c>
      <c r="AP6" s="44">
        <f t="shared" si="7"/>
        <v>8172.7090909090894</v>
      </c>
      <c r="AQ6" s="44">
        <f t="shared" si="8"/>
        <v>9597.6</v>
      </c>
    </row>
    <row r="7" spans="1:43" ht="17.149999999999999" customHeight="1" x14ac:dyDescent="0.35">
      <c r="A7" s="48">
        <v>160</v>
      </c>
      <c r="B7" s="49"/>
      <c r="C7" s="49"/>
      <c r="D7" s="32" t="s">
        <v>43</v>
      </c>
      <c r="E7" s="32"/>
      <c r="F7" s="32" t="s">
        <v>44</v>
      </c>
      <c r="G7" s="33" t="s">
        <v>45</v>
      </c>
      <c r="H7" s="32" t="s">
        <v>46</v>
      </c>
      <c r="I7" s="32" t="s">
        <v>47</v>
      </c>
      <c r="J7" s="32" t="s">
        <v>48</v>
      </c>
      <c r="K7" s="32" t="s">
        <v>49</v>
      </c>
      <c r="L7" s="34" t="s">
        <v>57</v>
      </c>
      <c r="M7" s="50" t="s">
        <v>60</v>
      </c>
      <c r="N7" s="35" t="s">
        <v>65</v>
      </c>
      <c r="O7" s="51"/>
      <c r="P7" s="32" t="s">
        <v>51</v>
      </c>
      <c r="Q7" s="7"/>
      <c r="R7" s="37">
        <v>11.47</v>
      </c>
      <c r="S7" s="32" t="s">
        <v>52</v>
      </c>
      <c r="T7" s="38">
        <v>60</v>
      </c>
      <c r="U7" s="38">
        <v>31.5</v>
      </c>
      <c r="V7" s="38">
        <v>30</v>
      </c>
      <c r="W7" s="39">
        <v>7</v>
      </c>
      <c r="X7" s="40">
        <v>4</v>
      </c>
      <c r="Y7" s="41">
        <f t="shared" si="0"/>
        <v>1.4175E-2</v>
      </c>
      <c r="Z7" s="39">
        <v>55</v>
      </c>
      <c r="AA7" s="42">
        <f t="shared" si="1"/>
        <v>3880.0705467372136</v>
      </c>
      <c r="AB7" s="43">
        <v>3500</v>
      </c>
      <c r="AC7" s="47">
        <f t="shared" si="2"/>
        <v>0.90204545454545448</v>
      </c>
      <c r="AD7" s="34" t="s">
        <v>53</v>
      </c>
      <c r="AE7" s="45">
        <v>0.125</v>
      </c>
      <c r="AF7" s="47">
        <f t="shared" si="3"/>
        <v>1.4337500000000001</v>
      </c>
      <c r="AG7" s="47">
        <f t="shared" si="4"/>
        <v>13.805795454545455</v>
      </c>
      <c r="AH7" s="44">
        <v>24.79</v>
      </c>
      <c r="AI7" s="44">
        <f t="shared" si="5"/>
        <v>38.595795454545453</v>
      </c>
      <c r="AJ7" s="46">
        <f t="shared" si="6"/>
        <v>0.1421250176806968</v>
      </c>
      <c r="AK7" s="36">
        <v>44.99</v>
      </c>
      <c r="AL7" s="47"/>
      <c r="AM7" s="36">
        <v>44.99</v>
      </c>
      <c r="AN7" s="52"/>
      <c r="AO7" s="32">
        <v>210</v>
      </c>
      <c r="AP7" s="44">
        <f t="shared" si="7"/>
        <v>8105.1170454545454</v>
      </c>
      <c r="AQ7" s="44">
        <f t="shared" si="8"/>
        <v>9447.9</v>
      </c>
    </row>
    <row r="8" spans="1:43" ht="17.149999999999999" customHeight="1" x14ac:dyDescent="0.35">
      <c r="A8" s="48">
        <v>161</v>
      </c>
      <c r="B8" s="49"/>
      <c r="C8" s="49"/>
      <c r="D8" s="32" t="s">
        <v>43</v>
      </c>
      <c r="E8" s="32"/>
      <c r="F8" s="32" t="s">
        <v>44</v>
      </c>
      <c r="G8" s="33" t="s">
        <v>45</v>
      </c>
      <c r="H8" s="32" t="s">
        <v>46</v>
      </c>
      <c r="I8" s="32" t="s">
        <v>47</v>
      </c>
      <c r="J8" s="32" t="s">
        <v>48</v>
      </c>
      <c r="K8" s="32" t="s">
        <v>49</v>
      </c>
      <c r="L8" s="34" t="s">
        <v>50</v>
      </c>
      <c r="M8" s="50" t="s">
        <v>66</v>
      </c>
      <c r="N8" s="35" t="s">
        <v>67</v>
      </c>
      <c r="O8" s="51"/>
      <c r="P8" s="32" t="s">
        <v>51</v>
      </c>
      <c r="Q8" s="7"/>
      <c r="R8" s="37">
        <v>6.84</v>
      </c>
      <c r="S8" s="32" t="s">
        <v>52</v>
      </c>
      <c r="T8" s="38">
        <v>60</v>
      </c>
      <c r="U8" s="38">
        <v>31.5</v>
      </c>
      <c r="V8" s="38">
        <v>17</v>
      </c>
      <c r="W8" s="39">
        <v>4</v>
      </c>
      <c r="X8" s="40">
        <v>4</v>
      </c>
      <c r="Y8" s="41">
        <f t="shared" si="0"/>
        <v>8.0324999999999997E-3</v>
      </c>
      <c r="Z8" s="39">
        <v>55</v>
      </c>
      <c r="AA8" s="42">
        <f t="shared" si="1"/>
        <v>6847.1833177715534</v>
      </c>
      <c r="AB8" s="43">
        <v>3500</v>
      </c>
      <c r="AC8" s="47">
        <f t="shared" si="2"/>
        <v>0.51115909090909084</v>
      </c>
      <c r="AD8" s="34" t="s">
        <v>53</v>
      </c>
      <c r="AE8" s="45">
        <v>0.125</v>
      </c>
      <c r="AF8" s="47">
        <f t="shared" si="3"/>
        <v>0.85499999999999998</v>
      </c>
      <c r="AG8" s="47">
        <f t="shared" si="4"/>
        <v>8.2061590909090913</v>
      </c>
      <c r="AH8" s="44">
        <v>17.23</v>
      </c>
      <c r="AI8" s="44">
        <f t="shared" si="5"/>
        <v>25.436159090909094</v>
      </c>
      <c r="AJ8" s="46">
        <f t="shared" si="6"/>
        <v>0.1518453120737214</v>
      </c>
      <c r="AK8" s="36">
        <v>29.99</v>
      </c>
      <c r="AL8" s="47"/>
      <c r="AM8" s="36">
        <v>29.99</v>
      </c>
      <c r="AN8" s="52"/>
      <c r="AO8" s="32">
        <v>90</v>
      </c>
      <c r="AP8" s="44">
        <f t="shared" si="7"/>
        <v>2289.2543181818182</v>
      </c>
      <c r="AQ8" s="44">
        <f t="shared" si="8"/>
        <v>2699.1</v>
      </c>
    </row>
    <row r="9" spans="1:43" ht="17.149999999999999" customHeight="1" x14ac:dyDescent="0.35">
      <c r="A9" s="48">
        <v>162</v>
      </c>
      <c r="B9" s="49"/>
      <c r="C9" s="49"/>
      <c r="D9" s="32" t="s">
        <v>43</v>
      </c>
      <c r="E9" s="32"/>
      <c r="F9" s="32" t="s">
        <v>44</v>
      </c>
      <c r="G9" s="33" t="s">
        <v>45</v>
      </c>
      <c r="H9" s="32" t="s">
        <v>46</v>
      </c>
      <c r="I9" s="32" t="s">
        <v>47</v>
      </c>
      <c r="J9" s="32" t="s">
        <v>48</v>
      </c>
      <c r="K9" s="32" t="s">
        <v>49</v>
      </c>
      <c r="L9" s="34" t="s">
        <v>54</v>
      </c>
      <c r="M9" s="50" t="s">
        <v>66</v>
      </c>
      <c r="N9" s="35" t="s">
        <v>68</v>
      </c>
      <c r="O9" s="51"/>
      <c r="P9" s="32" t="s">
        <v>51</v>
      </c>
      <c r="Q9" s="7"/>
      <c r="R9" s="37">
        <v>6.99</v>
      </c>
      <c r="S9" s="32" t="s">
        <v>52</v>
      </c>
      <c r="T9" s="38">
        <v>60</v>
      </c>
      <c r="U9" s="38">
        <v>31.5</v>
      </c>
      <c r="V9" s="38">
        <v>17</v>
      </c>
      <c r="W9" s="39">
        <v>4</v>
      </c>
      <c r="X9" s="40">
        <v>4</v>
      </c>
      <c r="Y9" s="41">
        <f t="shared" si="0"/>
        <v>8.0324999999999997E-3</v>
      </c>
      <c r="Z9" s="39">
        <v>55</v>
      </c>
      <c r="AA9" s="42">
        <f t="shared" si="1"/>
        <v>6847.1833177715534</v>
      </c>
      <c r="AB9" s="43">
        <v>3500</v>
      </c>
      <c r="AC9" s="47">
        <f t="shared" si="2"/>
        <v>0.51115909090909084</v>
      </c>
      <c r="AD9" s="34" t="s">
        <v>53</v>
      </c>
      <c r="AE9" s="45">
        <v>0.125</v>
      </c>
      <c r="AF9" s="47">
        <f t="shared" si="3"/>
        <v>0.87375000000000003</v>
      </c>
      <c r="AG9" s="47">
        <f t="shared" si="4"/>
        <v>8.3749090909090906</v>
      </c>
      <c r="AH9" s="44">
        <v>17.23</v>
      </c>
      <c r="AI9" s="44">
        <f t="shared" si="5"/>
        <v>25.604909090909089</v>
      </c>
      <c r="AJ9" s="46">
        <f t="shared" si="6"/>
        <v>0.14621843644851315</v>
      </c>
      <c r="AK9" s="36">
        <v>29.99</v>
      </c>
      <c r="AL9" s="47"/>
      <c r="AM9" s="36">
        <v>29.99</v>
      </c>
      <c r="AN9" s="52"/>
      <c r="AO9" s="32">
        <v>0</v>
      </c>
      <c r="AP9" s="44">
        <f t="shared" si="7"/>
        <v>0</v>
      </c>
      <c r="AQ9" s="44">
        <f t="shared" si="8"/>
        <v>0</v>
      </c>
    </row>
    <row r="10" spans="1:43" ht="17.149999999999999" customHeight="1" x14ac:dyDescent="0.35">
      <c r="A10" s="48">
        <v>163</v>
      </c>
      <c r="B10" s="49"/>
      <c r="C10" s="49"/>
      <c r="D10" s="32" t="s">
        <v>43</v>
      </c>
      <c r="E10" s="32"/>
      <c r="F10" s="32" t="s">
        <v>44</v>
      </c>
      <c r="G10" s="33" t="s">
        <v>45</v>
      </c>
      <c r="H10" s="32" t="s">
        <v>46</v>
      </c>
      <c r="I10" s="32" t="s">
        <v>47</v>
      </c>
      <c r="J10" s="32" t="s">
        <v>48</v>
      </c>
      <c r="K10" s="32" t="s">
        <v>49</v>
      </c>
      <c r="L10" s="34" t="s">
        <v>55</v>
      </c>
      <c r="M10" s="50" t="s">
        <v>66</v>
      </c>
      <c r="N10" s="35" t="s">
        <v>69</v>
      </c>
      <c r="O10" s="51"/>
      <c r="P10" s="32" t="s">
        <v>51</v>
      </c>
      <c r="Q10" s="7"/>
      <c r="R10" s="37">
        <v>8.73</v>
      </c>
      <c r="S10" s="32" t="s">
        <v>52</v>
      </c>
      <c r="T10" s="38">
        <v>60</v>
      </c>
      <c r="U10" s="38">
        <v>31.5</v>
      </c>
      <c r="V10" s="38">
        <v>22</v>
      </c>
      <c r="W10" s="39">
        <v>5</v>
      </c>
      <c r="X10" s="40">
        <v>4</v>
      </c>
      <c r="Y10" s="41">
        <f t="shared" si="0"/>
        <v>1.0395E-2</v>
      </c>
      <c r="Z10" s="39">
        <v>55</v>
      </c>
      <c r="AA10" s="42">
        <f t="shared" si="1"/>
        <v>5291.0052910052909</v>
      </c>
      <c r="AB10" s="43">
        <v>3500</v>
      </c>
      <c r="AC10" s="47">
        <f t="shared" si="2"/>
        <v>0.66149999999999998</v>
      </c>
      <c r="AD10" s="34" t="s">
        <v>53</v>
      </c>
      <c r="AE10" s="45">
        <v>0.125</v>
      </c>
      <c r="AF10" s="47">
        <f t="shared" si="3"/>
        <v>1.0912500000000001</v>
      </c>
      <c r="AG10" s="47">
        <f t="shared" si="4"/>
        <v>10.482750000000001</v>
      </c>
      <c r="AH10" s="44">
        <v>19.79</v>
      </c>
      <c r="AI10" s="44">
        <f t="shared" si="5"/>
        <v>30.272750000000002</v>
      </c>
      <c r="AJ10" s="46">
        <f t="shared" si="6"/>
        <v>0.1348170905973135</v>
      </c>
      <c r="AK10" s="36">
        <v>34.99</v>
      </c>
      <c r="AL10" s="47"/>
      <c r="AM10" s="36">
        <v>34.99</v>
      </c>
      <c r="AN10" s="52"/>
      <c r="AO10" s="32">
        <v>60</v>
      </c>
      <c r="AP10" s="44">
        <f t="shared" si="7"/>
        <v>1816.3650000000002</v>
      </c>
      <c r="AQ10" s="44">
        <f t="shared" si="8"/>
        <v>2099.4</v>
      </c>
    </row>
    <row r="11" spans="1:43" ht="17.149999999999999" customHeight="1" x14ac:dyDescent="0.35">
      <c r="A11" s="48">
        <v>164</v>
      </c>
      <c r="B11" s="49"/>
      <c r="C11" s="49"/>
      <c r="D11" s="32" t="s">
        <v>43</v>
      </c>
      <c r="E11" s="32"/>
      <c r="F11" s="32" t="s">
        <v>44</v>
      </c>
      <c r="G11" s="33" t="s">
        <v>45</v>
      </c>
      <c r="H11" s="32" t="s">
        <v>46</v>
      </c>
      <c r="I11" s="32" t="s">
        <v>47</v>
      </c>
      <c r="J11" s="32" t="s">
        <v>48</v>
      </c>
      <c r="K11" s="32" t="s">
        <v>49</v>
      </c>
      <c r="L11" s="34" t="s">
        <v>56</v>
      </c>
      <c r="M11" s="50" t="s">
        <v>66</v>
      </c>
      <c r="N11" s="35" t="s">
        <v>70</v>
      </c>
      <c r="O11" s="51"/>
      <c r="P11" s="32" t="s">
        <v>51</v>
      </c>
      <c r="Q11" s="7"/>
      <c r="R11" s="37">
        <v>9.85</v>
      </c>
      <c r="S11" s="32" t="s">
        <v>52</v>
      </c>
      <c r="T11" s="38">
        <v>60</v>
      </c>
      <c r="U11" s="38">
        <v>31.5</v>
      </c>
      <c r="V11" s="38">
        <v>25</v>
      </c>
      <c r="W11" s="39">
        <v>6</v>
      </c>
      <c r="X11" s="40">
        <v>4</v>
      </c>
      <c r="Y11" s="41">
        <f t="shared" si="0"/>
        <v>1.18125E-2</v>
      </c>
      <c r="Z11" s="39">
        <v>55</v>
      </c>
      <c r="AA11" s="42">
        <f t="shared" si="1"/>
        <v>4656.0846560846558</v>
      </c>
      <c r="AB11" s="43">
        <v>3500</v>
      </c>
      <c r="AC11" s="47">
        <f t="shared" si="2"/>
        <v>0.75170454545454546</v>
      </c>
      <c r="AD11" s="34" t="s">
        <v>53</v>
      </c>
      <c r="AE11" s="45">
        <v>0.125</v>
      </c>
      <c r="AF11" s="47">
        <f t="shared" si="3"/>
        <v>1.23125</v>
      </c>
      <c r="AG11" s="47">
        <f t="shared" si="4"/>
        <v>11.832954545454545</v>
      </c>
      <c r="AH11" s="44">
        <v>22.22</v>
      </c>
      <c r="AI11" s="44">
        <f t="shared" si="5"/>
        <v>34.05295454545454</v>
      </c>
      <c r="AJ11" s="46">
        <f t="shared" si="6"/>
        <v>0.14846325217668072</v>
      </c>
      <c r="AK11" s="36">
        <v>39.99</v>
      </c>
      <c r="AL11" s="47"/>
      <c r="AM11" s="36">
        <v>39.99</v>
      </c>
      <c r="AN11" s="52"/>
      <c r="AO11" s="32">
        <v>240</v>
      </c>
      <c r="AP11" s="44">
        <f t="shared" si="7"/>
        <v>8172.7090909090894</v>
      </c>
      <c r="AQ11" s="44">
        <f t="shared" si="8"/>
        <v>9597.6</v>
      </c>
    </row>
    <row r="12" spans="1:43" ht="17.149999999999999" customHeight="1" x14ac:dyDescent="0.35">
      <c r="A12" s="48">
        <v>165</v>
      </c>
      <c r="B12" s="49"/>
      <c r="C12" s="49"/>
      <c r="D12" s="32" t="s">
        <v>43</v>
      </c>
      <c r="E12" s="32"/>
      <c r="F12" s="32" t="s">
        <v>44</v>
      </c>
      <c r="G12" s="33" t="s">
        <v>45</v>
      </c>
      <c r="H12" s="32" t="s">
        <v>46</v>
      </c>
      <c r="I12" s="32" t="s">
        <v>47</v>
      </c>
      <c r="J12" s="32" t="s">
        <v>48</v>
      </c>
      <c r="K12" s="32" t="s">
        <v>49</v>
      </c>
      <c r="L12" s="34" t="s">
        <v>57</v>
      </c>
      <c r="M12" s="50" t="s">
        <v>66</v>
      </c>
      <c r="N12" s="35" t="s">
        <v>71</v>
      </c>
      <c r="O12" s="51"/>
      <c r="P12" s="32" t="s">
        <v>51</v>
      </c>
      <c r="Q12" s="7"/>
      <c r="R12" s="37">
        <v>11.47</v>
      </c>
      <c r="S12" s="32" t="s">
        <v>52</v>
      </c>
      <c r="T12" s="38">
        <v>60</v>
      </c>
      <c r="U12" s="38">
        <v>31.5</v>
      </c>
      <c r="V12" s="38">
        <v>30</v>
      </c>
      <c r="W12" s="39">
        <v>7</v>
      </c>
      <c r="X12" s="40">
        <v>4</v>
      </c>
      <c r="Y12" s="41">
        <f t="shared" si="0"/>
        <v>1.4175E-2</v>
      </c>
      <c r="Z12" s="39">
        <v>55</v>
      </c>
      <c r="AA12" s="42">
        <f t="shared" si="1"/>
        <v>3880.0705467372136</v>
      </c>
      <c r="AB12" s="43">
        <v>3500</v>
      </c>
      <c r="AC12" s="47">
        <f t="shared" si="2"/>
        <v>0.90204545454545448</v>
      </c>
      <c r="AD12" s="34" t="s">
        <v>53</v>
      </c>
      <c r="AE12" s="45">
        <v>0.125</v>
      </c>
      <c r="AF12" s="47">
        <f t="shared" si="3"/>
        <v>1.4337500000000001</v>
      </c>
      <c r="AG12" s="47">
        <f t="shared" si="4"/>
        <v>13.805795454545455</v>
      </c>
      <c r="AH12" s="44">
        <v>24.79</v>
      </c>
      <c r="AI12" s="44">
        <f t="shared" si="5"/>
        <v>38.595795454545453</v>
      </c>
      <c r="AJ12" s="46">
        <f t="shared" si="6"/>
        <v>0.1421250176806968</v>
      </c>
      <c r="AK12" s="36">
        <v>44.99</v>
      </c>
      <c r="AL12" s="47"/>
      <c r="AM12" s="36">
        <v>44.99</v>
      </c>
      <c r="AN12" s="52"/>
      <c r="AO12" s="32">
        <v>210</v>
      </c>
      <c r="AP12" s="44">
        <f t="shared" si="7"/>
        <v>8105.1170454545454</v>
      </c>
      <c r="AQ12" s="44">
        <f t="shared" si="8"/>
        <v>9447.9</v>
      </c>
    </row>
    <row r="13" spans="1:43" ht="17.149999999999999" customHeight="1" x14ac:dyDescent="0.35">
      <c r="A13" s="48">
        <v>166</v>
      </c>
      <c r="B13" s="49"/>
      <c r="C13" s="49"/>
      <c r="D13" s="32" t="s">
        <v>43</v>
      </c>
      <c r="E13" s="32"/>
      <c r="F13" s="32" t="s">
        <v>44</v>
      </c>
      <c r="G13" s="33" t="s">
        <v>45</v>
      </c>
      <c r="H13" s="32" t="s">
        <v>46</v>
      </c>
      <c r="I13" s="32" t="s">
        <v>47</v>
      </c>
      <c r="J13" s="32" t="s">
        <v>48</v>
      </c>
      <c r="K13" s="32" t="s">
        <v>49</v>
      </c>
      <c r="L13" s="34" t="s">
        <v>50</v>
      </c>
      <c r="M13" s="50" t="s">
        <v>72</v>
      </c>
      <c r="N13" s="35" t="s">
        <v>73</v>
      </c>
      <c r="O13" s="51"/>
      <c r="P13" s="32" t="s">
        <v>51</v>
      </c>
      <c r="Q13" s="7"/>
      <c r="R13" s="37">
        <v>6.84</v>
      </c>
      <c r="S13" s="32" t="s">
        <v>52</v>
      </c>
      <c r="T13" s="38">
        <v>60</v>
      </c>
      <c r="U13" s="38">
        <v>31.5</v>
      </c>
      <c r="V13" s="38">
        <v>17</v>
      </c>
      <c r="W13" s="39">
        <v>4</v>
      </c>
      <c r="X13" s="40">
        <v>4</v>
      </c>
      <c r="Y13" s="41">
        <f t="shared" si="0"/>
        <v>8.0324999999999997E-3</v>
      </c>
      <c r="Z13" s="39">
        <v>55</v>
      </c>
      <c r="AA13" s="42">
        <f t="shared" si="1"/>
        <v>6847.1833177715534</v>
      </c>
      <c r="AB13" s="43">
        <v>3500</v>
      </c>
      <c r="AC13" s="47">
        <f t="shared" si="2"/>
        <v>0.51115909090909084</v>
      </c>
      <c r="AD13" s="34" t="s">
        <v>53</v>
      </c>
      <c r="AE13" s="45">
        <v>0.125</v>
      </c>
      <c r="AF13" s="47">
        <f t="shared" si="3"/>
        <v>0.85499999999999998</v>
      </c>
      <c r="AG13" s="47">
        <f t="shared" si="4"/>
        <v>8.2061590909090913</v>
      </c>
      <c r="AH13" s="44">
        <v>17.23</v>
      </c>
      <c r="AI13" s="44">
        <f t="shared" si="5"/>
        <v>25.436159090909094</v>
      </c>
      <c r="AJ13" s="46">
        <f t="shared" si="6"/>
        <v>0.1518453120737214</v>
      </c>
      <c r="AK13" s="36">
        <v>29.99</v>
      </c>
      <c r="AL13" s="47"/>
      <c r="AM13" s="36">
        <v>29.99</v>
      </c>
      <c r="AN13" s="52"/>
      <c r="AO13" s="32">
        <v>90</v>
      </c>
      <c r="AP13" s="44">
        <f t="shared" si="7"/>
        <v>2289.2543181818182</v>
      </c>
      <c r="AQ13" s="44">
        <f t="shared" si="8"/>
        <v>2699.1</v>
      </c>
    </row>
    <row r="14" spans="1:43" ht="17.149999999999999" customHeight="1" x14ac:dyDescent="0.35">
      <c r="A14" s="48">
        <v>167</v>
      </c>
      <c r="B14" s="49"/>
      <c r="C14" s="49"/>
      <c r="D14" s="32" t="s">
        <v>43</v>
      </c>
      <c r="E14" s="32"/>
      <c r="F14" s="32" t="s">
        <v>44</v>
      </c>
      <c r="G14" s="33" t="s">
        <v>45</v>
      </c>
      <c r="H14" s="32" t="s">
        <v>46</v>
      </c>
      <c r="I14" s="32" t="s">
        <v>47</v>
      </c>
      <c r="J14" s="32" t="s">
        <v>48</v>
      </c>
      <c r="K14" s="32" t="s">
        <v>49</v>
      </c>
      <c r="L14" s="34" t="s">
        <v>54</v>
      </c>
      <c r="M14" s="50" t="s">
        <v>72</v>
      </c>
      <c r="N14" s="35" t="s">
        <v>74</v>
      </c>
      <c r="O14" s="51"/>
      <c r="P14" s="32" t="s">
        <v>51</v>
      </c>
      <c r="Q14" s="7"/>
      <c r="R14" s="37">
        <v>6.99</v>
      </c>
      <c r="S14" s="32" t="s">
        <v>52</v>
      </c>
      <c r="T14" s="38">
        <v>60</v>
      </c>
      <c r="U14" s="38">
        <v>31.5</v>
      </c>
      <c r="V14" s="38">
        <v>17</v>
      </c>
      <c r="W14" s="39">
        <v>4</v>
      </c>
      <c r="X14" s="40">
        <v>4</v>
      </c>
      <c r="Y14" s="41">
        <f t="shared" si="0"/>
        <v>8.0324999999999997E-3</v>
      </c>
      <c r="Z14" s="39">
        <v>55</v>
      </c>
      <c r="AA14" s="42">
        <f t="shared" si="1"/>
        <v>6847.1833177715534</v>
      </c>
      <c r="AB14" s="43">
        <v>3500</v>
      </c>
      <c r="AC14" s="47">
        <f t="shared" si="2"/>
        <v>0.51115909090909084</v>
      </c>
      <c r="AD14" s="34" t="s">
        <v>53</v>
      </c>
      <c r="AE14" s="45">
        <v>0.125</v>
      </c>
      <c r="AF14" s="47">
        <f t="shared" si="3"/>
        <v>0.87375000000000003</v>
      </c>
      <c r="AG14" s="47">
        <f t="shared" si="4"/>
        <v>8.3749090909090906</v>
      </c>
      <c r="AH14" s="44">
        <v>17.23</v>
      </c>
      <c r="AI14" s="44">
        <f t="shared" si="5"/>
        <v>25.604909090909089</v>
      </c>
      <c r="AJ14" s="46">
        <f t="shared" si="6"/>
        <v>0.14621843644851315</v>
      </c>
      <c r="AK14" s="36">
        <v>29.99</v>
      </c>
      <c r="AL14" s="47"/>
      <c r="AM14" s="36">
        <v>29.99</v>
      </c>
      <c r="AN14" s="52"/>
      <c r="AO14" s="32">
        <v>0</v>
      </c>
      <c r="AP14" s="44">
        <f t="shared" si="7"/>
        <v>0</v>
      </c>
      <c r="AQ14" s="44">
        <f t="shared" si="8"/>
        <v>0</v>
      </c>
    </row>
    <row r="15" spans="1:43" ht="17.149999999999999" customHeight="1" x14ac:dyDescent="0.35">
      <c r="A15" s="48">
        <v>168</v>
      </c>
      <c r="B15" s="49"/>
      <c r="C15" s="49"/>
      <c r="D15" s="32" t="s">
        <v>43</v>
      </c>
      <c r="E15" s="32"/>
      <c r="F15" s="32" t="s">
        <v>44</v>
      </c>
      <c r="G15" s="33" t="s">
        <v>45</v>
      </c>
      <c r="H15" s="32" t="s">
        <v>46</v>
      </c>
      <c r="I15" s="32" t="s">
        <v>47</v>
      </c>
      <c r="J15" s="32" t="s">
        <v>48</v>
      </c>
      <c r="K15" s="32" t="s">
        <v>49</v>
      </c>
      <c r="L15" s="34" t="s">
        <v>55</v>
      </c>
      <c r="M15" s="50" t="s">
        <v>72</v>
      </c>
      <c r="N15" s="35" t="s">
        <v>75</v>
      </c>
      <c r="O15" s="51"/>
      <c r="P15" s="32" t="s">
        <v>51</v>
      </c>
      <c r="Q15" s="7"/>
      <c r="R15" s="37">
        <v>8.73</v>
      </c>
      <c r="S15" s="32" t="s">
        <v>52</v>
      </c>
      <c r="T15" s="38">
        <v>60</v>
      </c>
      <c r="U15" s="38">
        <v>31.5</v>
      </c>
      <c r="V15" s="38">
        <v>22</v>
      </c>
      <c r="W15" s="39">
        <v>5</v>
      </c>
      <c r="X15" s="40">
        <v>4</v>
      </c>
      <c r="Y15" s="41">
        <f t="shared" si="0"/>
        <v>1.0395E-2</v>
      </c>
      <c r="Z15" s="39">
        <v>55</v>
      </c>
      <c r="AA15" s="42">
        <f t="shared" si="1"/>
        <v>5291.0052910052909</v>
      </c>
      <c r="AB15" s="43">
        <v>3500</v>
      </c>
      <c r="AC15" s="47">
        <f t="shared" si="2"/>
        <v>0.66149999999999998</v>
      </c>
      <c r="AD15" s="34" t="s">
        <v>53</v>
      </c>
      <c r="AE15" s="45">
        <v>0.125</v>
      </c>
      <c r="AF15" s="47">
        <f t="shared" si="3"/>
        <v>1.0912500000000001</v>
      </c>
      <c r="AG15" s="47">
        <f t="shared" si="4"/>
        <v>10.482750000000001</v>
      </c>
      <c r="AH15" s="44">
        <v>19.79</v>
      </c>
      <c r="AI15" s="44">
        <f t="shared" si="5"/>
        <v>30.272750000000002</v>
      </c>
      <c r="AJ15" s="46">
        <f t="shared" si="6"/>
        <v>0.1348170905973135</v>
      </c>
      <c r="AK15" s="36">
        <v>34.99</v>
      </c>
      <c r="AL15" s="47"/>
      <c r="AM15" s="36">
        <v>34.99</v>
      </c>
      <c r="AN15" s="52"/>
      <c r="AO15" s="32">
        <v>60</v>
      </c>
      <c r="AP15" s="44">
        <f t="shared" si="7"/>
        <v>1816.3650000000002</v>
      </c>
      <c r="AQ15" s="44">
        <f t="shared" si="8"/>
        <v>2099.4</v>
      </c>
    </row>
    <row r="16" spans="1:43" ht="17.149999999999999" customHeight="1" x14ac:dyDescent="0.35">
      <c r="A16" s="48">
        <v>169</v>
      </c>
      <c r="B16" s="49"/>
      <c r="C16" s="49"/>
      <c r="D16" s="32" t="s">
        <v>43</v>
      </c>
      <c r="E16" s="32"/>
      <c r="F16" s="32" t="s">
        <v>44</v>
      </c>
      <c r="G16" s="33" t="s">
        <v>45</v>
      </c>
      <c r="H16" s="32" t="s">
        <v>46</v>
      </c>
      <c r="I16" s="32" t="s">
        <v>47</v>
      </c>
      <c r="J16" s="32" t="s">
        <v>48</v>
      </c>
      <c r="K16" s="32" t="s">
        <v>49</v>
      </c>
      <c r="L16" s="34" t="s">
        <v>56</v>
      </c>
      <c r="M16" s="50" t="s">
        <v>72</v>
      </c>
      <c r="N16" s="35" t="s">
        <v>76</v>
      </c>
      <c r="O16" s="51"/>
      <c r="P16" s="32" t="s">
        <v>51</v>
      </c>
      <c r="Q16" s="7"/>
      <c r="R16" s="37">
        <v>9.85</v>
      </c>
      <c r="S16" s="32" t="s">
        <v>52</v>
      </c>
      <c r="T16" s="38">
        <v>60</v>
      </c>
      <c r="U16" s="38">
        <v>31.5</v>
      </c>
      <c r="V16" s="38">
        <v>25</v>
      </c>
      <c r="W16" s="39">
        <v>6</v>
      </c>
      <c r="X16" s="40">
        <v>4</v>
      </c>
      <c r="Y16" s="41">
        <f t="shared" si="0"/>
        <v>1.18125E-2</v>
      </c>
      <c r="Z16" s="39">
        <v>55</v>
      </c>
      <c r="AA16" s="42">
        <f t="shared" si="1"/>
        <v>4656.0846560846558</v>
      </c>
      <c r="AB16" s="43">
        <v>3500</v>
      </c>
      <c r="AC16" s="47">
        <f t="shared" si="2"/>
        <v>0.75170454545454546</v>
      </c>
      <c r="AD16" s="34" t="s">
        <v>53</v>
      </c>
      <c r="AE16" s="45">
        <v>0.125</v>
      </c>
      <c r="AF16" s="47">
        <f t="shared" si="3"/>
        <v>1.23125</v>
      </c>
      <c r="AG16" s="47">
        <f t="shared" si="4"/>
        <v>11.832954545454545</v>
      </c>
      <c r="AH16" s="44">
        <v>22.22</v>
      </c>
      <c r="AI16" s="44">
        <f t="shared" si="5"/>
        <v>34.05295454545454</v>
      </c>
      <c r="AJ16" s="46">
        <f t="shared" si="6"/>
        <v>0.14846325217668072</v>
      </c>
      <c r="AK16" s="36">
        <v>39.99</v>
      </c>
      <c r="AL16" s="47"/>
      <c r="AM16" s="36">
        <v>39.99</v>
      </c>
      <c r="AN16" s="52"/>
      <c r="AO16" s="32">
        <v>240</v>
      </c>
      <c r="AP16" s="44">
        <f t="shared" si="7"/>
        <v>8172.7090909090894</v>
      </c>
      <c r="AQ16" s="44">
        <f t="shared" si="8"/>
        <v>9597.6</v>
      </c>
    </row>
    <row r="17" spans="1:43" ht="17.149999999999999" customHeight="1" x14ac:dyDescent="0.35">
      <c r="A17" s="48">
        <v>170</v>
      </c>
      <c r="B17" s="49"/>
      <c r="C17" s="49"/>
      <c r="D17" s="32" t="s">
        <v>43</v>
      </c>
      <c r="E17" s="32"/>
      <c r="F17" s="32" t="s">
        <v>44</v>
      </c>
      <c r="G17" s="33" t="s">
        <v>45</v>
      </c>
      <c r="H17" s="32" t="s">
        <v>46</v>
      </c>
      <c r="I17" s="32" t="s">
        <v>47</v>
      </c>
      <c r="J17" s="32" t="s">
        <v>48</v>
      </c>
      <c r="K17" s="32" t="s">
        <v>49</v>
      </c>
      <c r="L17" s="34" t="s">
        <v>57</v>
      </c>
      <c r="M17" s="50" t="s">
        <v>72</v>
      </c>
      <c r="N17" s="35" t="s">
        <v>77</v>
      </c>
      <c r="O17" s="51"/>
      <c r="P17" s="32" t="s">
        <v>51</v>
      </c>
      <c r="Q17" s="7"/>
      <c r="R17" s="37">
        <v>11.47</v>
      </c>
      <c r="S17" s="32" t="s">
        <v>52</v>
      </c>
      <c r="T17" s="38">
        <v>60</v>
      </c>
      <c r="U17" s="38">
        <v>31.5</v>
      </c>
      <c r="V17" s="38">
        <v>30</v>
      </c>
      <c r="W17" s="39">
        <v>7</v>
      </c>
      <c r="X17" s="40">
        <v>4</v>
      </c>
      <c r="Y17" s="41">
        <f t="shared" si="0"/>
        <v>1.4175E-2</v>
      </c>
      <c r="Z17" s="39">
        <v>55</v>
      </c>
      <c r="AA17" s="42">
        <f t="shared" si="1"/>
        <v>3880.0705467372136</v>
      </c>
      <c r="AB17" s="43">
        <v>3500</v>
      </c>
      <c r="AC17" s="47">
        <f t="shared" si="2"/>
        <v>0.90204545454545448</v>
      </c>
      <c r="AD17" s="34" t="s">
        <v>53</v>
      </c>
      <c r="AE17" s="45">
        <v>0.125</v>
      </c>
      <c r="AF17" s="47">
        <f t="shared" si="3"/>
        <v>1.4337500000000001</v>
      </c>
      <c r="AG17" s="47">
        <f t="shared" si="4"/>
        <v>13.805795454545455</v>
      </c>
      <c r="AH17" s="44">
        <v>24.79</v>
      </c>
      <c r="AI17" s="44">
        <f t="shared" si="5"/>
        <v>38.595795454545453</v>
      </c>
      <c r="AJ17" s="46">
        <f t="shared" si="6"/>
        <v>0.1421250176806968</v>
      </c>
      <c r="AK17" s="36">
        <v>44.99</v>
      </c>
      <c r="AL17" s="47"/>
      <c r="AM17" s="36">
        <v>44.99</v>
      </c>
      <c r="AN17" s="52"/>
      <c r="AO17" s="32">
        <v>210</v>
      </c>
      <c r="AP17" s="44">
        <f t="shared" si="7"/>
        <v>8105.1170454545454</v>
      </c>
      <c r="AQ17" s="44">
        <f t="shared" si="8"/>
        <v>9447.9</v>
      </c>
    </row>
    <row r="18" spans="1:43" ht="17.149999999999999" customHeight="1" x14ac:dyDescent="0.35">
      <c r="A18" s="48">
        <v>171</v>
      </c>
      <c r="B18" s="49"/>
      <c r="C18" s="49"/>
      <c r="D18" s="32" t="s">
        <v>43</v>
      </c>
      <c r="E18" s="32"/>
      <c r="F18" s="32" t="s">
        <v>44</v>
      </c>
      <c r="G18" s="33" t="s">
        <v>45</v>
      </c>
      <c r="H18" s="32" t="s">
        <v>46</v>
      </c>
      <c r="I18" s="32" t="s">
        <v>47</v>
      </c>
      <c r="J18" s="32" t="s">
        <v>48</v>
      </c>
      <c r="K18" s="32" t="s">
        <v>49</v>
      </c>
      <c r="L18" s="34" t="s">
        <v>50</v>
      </c>
      <c r="M18" s="50" t="s">
        <v>78</v>
      </c>
      <c r="N18" s="35" t="s">
        <v>79</v>
      </c>
      <c r="O18" s="51"/>
      <c r="P18" s="32" t="s">
        <v>51</v>
      </c>
      <c r="Q18" s="7"/>
      <c r="R18" s="37">
        <v>6.84</v>
      </c>
      <c r="S18" s="32" t="s">
        <v>52</v>
      </c>
      <c r="T18" s="38">
        <v>60</v>
      </c>
      <c r="U18" s="38">
        <v>31.5</v>
      </c>
      <c r="V18" s="38">
        <v>17</v>
      </c>
      <c r="W18" s="39">
        <v>4</v>
      </c>
      <c r="X18" s="40">
        <v>4</v>
      </c>
      <c r="Y18" s="41">
        <f t="shared" si="0"/>
        <v>8.0324999999999997E-3</v>
      </c>
      <c r="Z18" s="39">
        <v>55</v>
      </c>
      <c r="AA18" s="42">
        <f t="shared" si="1"/>
        <v>6847.1833177715534</v>
      </c>
      <c r="AB18" s="43">
        <v>3500</v>
      </c>
      <c r="AC18" s="47">
        <f t="shared" si="2"/>
        <v>0.51115909090909084</v>
      </c>
      <c r="AD18" s="34" t="s">
        <v>53</v>
      </c>
      <c r="AE18" s="45">
        <v>0.125</v>
      </c>
      <c r="AF18" s="47">
        <f t="shared" si="3"/>
        <v>0.85499999999999998</v>
      </c>
      <c r="AG18" s="47">
        <f t="shared" si="4"/>
        <v>8.2061590909090913</v>
      </c>
      <c r="AH18" s="44">
        <v>17.23</v>
      </c>
      <c r="AI18" s="44">
        <f t="shared" si="5"/>
        <v>25.436159090909094</v>
      </c>
      <c r="AJ18" s="46">
        <f t="shared" si="6"/>
        <v>0.1518453120737214</v>
      </c>
      <c r="AK18" s="36">
        <v>29.99</v>
      </c>
      <c r="AL18" s="47"/>
      <c r="AM18" s="36">
        <v>29.99</v>
      </c>
      <c r="AN18" s="52"/>
      <c r="AO18" s="32">
        <v>150</v>
      </c>
      <c r="AP18" s="44">
        <f t="shared" si="7"/>
        <v>3815.4238636363639</v>
      </c>
      <c r="AQ18" s="44">
        <f t="shared" si="8"/>
        <v>4498.5</v>
      </c>
    </row>
    <row r="19" spans="1:43" ht="17.149999999999999" customHeight="1" x14ac:dyDescent="0.35">
      <c r="A19" s="48">
        <v>172</v>
      </c>
      <c r="B19" s="49"/>
      <c r="C19" s="49"/>
      <c r="D19" s="32" t="s">
        <v>43</v>
      </c>
      <c r="E19" s="32"/>
      <c r="F19" s="32" t="s">
        <v>44</v>
      </c>
      <c r="G19" s="33" t="s">
        <v>45</v>
      </c>
      <c r="H19" s="32" t="s">
        <v>46</v>
      </c>
      <c r="I19" s="32" t="s">
        <v>47</v>
      </c>
      <c r="J19" s="32" t="s">
        <v>48</v>
      </c>
      <c r="K19" s="32" t="s">
        <v>49</v>
      </c>
      <c r="L19" s="34" t="s">
        <v>54</v>
      </c>
      <c r="M19" s="50" t="s">
        <v>78</v>
      </c>
      <c r="N19" s="35" t="s">
        <v>80</v>
      </c>
      <c r="O19" s="51"/>
      <c r="P19" s="32" t="s">
        <v>51</v>
      </c>
      <c r="Q19" s="7"/>
      <c r="R19" s="37">
        <v>6.99</v>
      </c>
      <c r="S19" s="32" t="s">
        <v>52</v>
      </c>
      <c r="T19" s="38">
        <v>60</v>
      </c>
      <c r="U19" s="38">
        <v>31.5</v>
      </c>
      <c r="V19" s="38">
        <v>17</v>
      </c>
      <c r="W19" s="39">
        <v>4</v>
      </c>
      <c r="X19" s="40">
        <v>4</v>
      </c>
      <c r="Y19" s="41">
        <f t="shared" si="0"/>
        <v>8.0324999999999997E-3</v>
      </c>
      <c r="Z19" s="39">
        <v>55</v>
      </c>
      <c r="AA19" s="42">
        <f t="shared" si="1"/>
        <v>6847.1833177715534</v>
      </c>
      <c r="AB19" s="43">
        <v>3500</v>
      </c>
      <c r="AC19" s="47">
        <f t="shared" si="2"/>
        <v>0.51115909090909084</v>
      </c>
      <c r="AD19" s="34" t="s">
        <v>53</v>
      </c>
      <c r="AE19" s="45">
        <v>0.125</v>
      </c>
      <c r="AF19" s="47">
        <f t="shared" si="3"/>
        <v>0.87375000000000003</v>
      </c>
      <c r="AG19" s="47">
        <f t="shared" si="4"/>
        <v>8.3749090909090906</v>
      </c>
      <c r="AH19" s="44">
        <v>17.23</v>
      </c>
      <c r="AI19" s="44">
        <f t="shared" si="5"/>
        <v>25.604909090909089</v>
      </c>
      <c r="AJ19" s="46">
        <f t="shared" si="6"/>
        <v>0.14621843644851315</v>
      </c>
      <c r="AK19" s="36">
        <v>29.99</v>
      </c>
      <c r="AL19" s="47"/>
      <c r="AM19" s="36">
        <v>29.99</v>
      </c>
      <c r="AN19" s="52"/>
      <c r="AO19" s="32">
        <v>32</v>
      </c>
      <c r="AP19" s="44">
        <f t="shared" si="7"/>
        <v>819.35709090909086</v>
      </c>
      <c r="AQ19" s="44">
        <f t="shared" si="8"/>
        <v>959.68</v>
      </c>
    </row>
    <row r="20" spans="1:43" ht="17.149999999999999" customHeight="1" x14ac:dyDescent="0.35">
      <c r="A20" s="48">
        <v>173</v>
      </c>
      <c r="B20" s="49"/>
      <c r="C20" s="49"/>
      <c r="D20" s="32" t="s">
        <v>43</v>
      </c>
      <c r="E20" s="32"/>
      <c r="F20" s="32" t="s">
        <v>44</v>
      </c>
      <c r="G20" s="33" t="s">
        <v>45</v>
      </c>
      <c r="H20" s="32" t="s">
        <v>46</v>
      </c>
      <c r="I20" s="32" t="s">
        <v>47</v>
      </c>
      <c r="J20" s="32" t="s">
        <v>48</v>
      </c>
      <c r="K20" s="32" t="s">
        <v>49</v>
      </c>
      <c r="L20" s="34" t="s">
        <v>55</v>
      </c>
      <c r="M20" s="50" t="s">
        <v>78</v>
      </c>
      <c r="N20" s="35" t="s">
        <v>81</v>
      </c>
      <c r="O20" s="51"/>
      <c r="P20" s="32" t="s">
        <v>51</v>
      </c>
      <c r="Q20" s="7"/>
      <c r="R20" s="37">
        <v>8.73</v>
      </c>
      <c r="S20" s="32" t="s">
        <v>52</v>
      </c>
      <c r="T20" s="38">
        <v>60</v>
      </c>
      <c r="U20" s="38">
        <v>31.5</v>
      </c>
      <c r="V20" s="38">
        <v>22</v>
      </c>
      <c r="W20" s="39">
        <v>5</v>
      </c>
      <c r="X20" s="40">
        <v>4</v>
      </c>
      <c r="Y20" s="41">
        <f t="shared" si="0"/>
        <v>1.0395E-2</v>
      </c>
      <c r="Z20" s="39">
        <v>55</v>
      </c>
      <c r="AA20" s="42">
        <f t="shared" si="1"/>
        <v>5291.0052910052909</v>
      </c>
      <c r="AB20" s="43">
        <v>3500</v>
      </c>
      <c r="AC20" s="47">
        <f t="shared" si="2"/>
        <v>0.66149999999999998</v>
      </c>
      <c r="AD20" s="34" t="s">
        <v>53</v>
      </c>
      <c r="AE20" s="45">
        <v>0.125</v>
      </c>
      <c r="AF20" s="47">
        <f t="shared" si="3"/>
        <v>1.0912500000000001</v>
      </c>
      <c r="AG20" s="47">
        <f t="shared" si="4"/>
        <v>10.482750000000001</v>
      </c>
      <c r="AH20" s="44">
        <v>19.79</v>
      </c>
      <c r="AI20" s="44">
        <f t="shared" si="5"/>
        <v>30.272750000000002</v>
      </c>
      <c r="AJ20" s="46">
        <f t="shared" si="6"/>
        <v>0.1348170905973135</v>
      </c>
      <c r="AK20" s="36">
        <v>34.99</v>
      </c>
      <c r="AL20" s="47"/>
      <c r="AM20" s="36">
        <v>34.99</v>
      </c>
      <c r="AN20" s="52"/>
      <c r="AO20" s="32">
        <v>104</v>
      </c>
      <c r="AP20" s="44">
        <f t="shared" si="7"/>
        <v>3148.366</v>
      </c>
      <c r="AQ20" s="44">
        <f t="shared" si="8"/>
        <v>3638.96</v>
      </c>
    </row>
    <row r="21" spans="1:43" ht="17.149999999999999" customHeight="1" x14ac:dyDescent="0.35">
      <c r="A21" s="48">
        <v>174</v>
      </c>
      <c r="B21" s="49"/>
      <c r="C21" s="49"/>
      <c r="D21" s="32" t="s">
        <v>43</v>
      </c>
      <c r="E21" s="32"/>
      <c r="F21" s="32" t="s">
        <v>44</v>
      </c>
      <c r="G21" s="33" t="s">
        <v>45</v>
      </c>
      <c r="H21" s="32" t="s">
        <v>46</v>
      </c>
      <c r="I21" s="32" t="s">
        <v>47</v>
      </c>
      <c r="J21" s="32" t="s">
        <v>48</v>
      </c>
      <c r="K21" s="32" t="s">
        <v>49</v>
      </c>
      <c r="L21" s="34" t="s">
        <v>56</v>
      </c>
      <c r="M21" s="50" t="s">
        <v>78</v>
      </c>
      <c r="N21" s="35" t="s">
        <v>82</v>
      </c>
      <c r="O21" s="51"/>
      <c r="P21" s="32" t="s">
        <v>51</v>
      </c>
      <c r="Q21" s="7"/>
      <c r="R21" s="37">
        <v>9.85</v>
      </c>
      <c r="S21" s="32" t="s">
        <v>52</v>
      </c>
      <c r="T21" s="38">
        <v>60</v>
      </c>
      <c r="U21" s="38">
        <v>31.5</v>
      </c>
      <c r="V21" s="38">
        <v>25</v>
      </c>
      <c r="W21" s="39">
        <v>6</v>
      </c>
      <c r="X21" s="40">
        <v>4</v>
      </c>
      <c r="Y21" s="41">
        <f t="shared" si="0"/>
        <v>1.18125E-2</v>
      </c>
      <c r="Z21" s="39">
        <v>55</v>
      </c>
      <c r="AA21" s="42">
        <f t="shared" si="1"/>
        <v>4656.0846560846558</v>
      </c>
      <c r="AB21" s="43">
        <v>3500</v>
      </c>
      <c r="AC21" s="47">
        <f t="shared" si="2"/>
        <v>0.75170454545454546</v>
      </c>
      <c r="AD21" s="34" t="s">
        <v>53</v>
      </c>
      <c r="AE21" s="45">
        <v>0.125</v>
      </c>
      <c r="AF21" s="47">
        <f t="shared" si="3"/>
        <v>1.23125</v>
      </c>
      <c r="AG21" s="47">
        <f t="shared" si="4"/>
        <v>11.832954545454545</v>
      </c>
      <c r="AH21" s="44">
        <v>22.22</v>
      </c>
      <c r="AI21" s="44">
        <f t="shared" si="5"/>
        <v>34.05295454545454</v>
      </c>
      <c r="AJ21" s="46">
        <f t="shared" si="6"/>
        <v>0.14846325217668072</v>
      </c>
      <c r="AK21" s="36">
        <v>39.99</v>
      </c>
      <c r="AL21" s="47"/>
      <c r="AM21" s="36">
        <v>39.99</v>
      </c>
      <c r="AN21" s="52"/>
      <c r="AO21" s="32">
        <v>364</v>
      </c>
      <c r="AP21" s="44">
        <f t="shared" si="7"/>
        <v>12395.275454545452</v>
      </c>
      <c r="AQ21" s="44">
        <f t="shared" si="8"/>
        <v>14556.36</v>
      </c>
    </row>
    <row r="22" spans="1:43" ht="17.149999999999999" customHeight="1" x14ac:dyDescent="0.35">
      <c r="A22" s="48">
        <v>175</v>
      </c>
      <c r="B22" s="49"/>
      <c r="C22" s="49"/>
      <c r="D22" s="32" t="s">
        <v>43</v>
      </c>
      <c r="E22" s="32"/>
      <c r="F22" s="32" t="s">
        <v>44</v>
      </c>
      <c r="G22" s="33" t="s">
        <v>45</v>
      </c>
      <c r="H22" s="32" t="s">
        <v>46</v>
      </c>
      <c r="I22" s="32" t="s">
        <v>47</v>
      </c>
      <c r="J22" s="32" t="s">
        <v>48</v>
      </c>
      <c r="K22" s="32" t="s">
        <v>49</v>
      </c>
      <c r="L22" s="34" t="s">
        <v>57</v>
      </c>
      <c r="M22" s="50" t="s">
        <v>78</v>
      </c>
      <c r="N22" s="35" t="s">
        <v>83</v>
      </c>
      <c r="O22" s="51"/>
      <c r="P22" s="32" t="s">
        <v>51</v>
      </c>
      <c r="Q22" s="7"/>
      <c r="R22" s="37">
        <v>11.47</v>
      </c>
      <c r="S22" s="32" t="s">
        <v>52</v>
      </c>
      <c r="T22" s="38">
        <v>60</v>
      </c>
      <c r="U22" s="38">
        <v>31.5</v>
      </c>
      <c r="V22" s="38">
        <v>30</v>
      </c>
      <c r="W22" s="39">
        <v>7</v>
      </c>
      <c r="X22" s="40">
        <v>4</v>
      </c>
      <c r="Y22" s="41">
        <f t="shared" si="0"/>
        <v>1.4175E-2</v>
      </c>
      <c r="Z22" s="39">
        <v>55</v>
      </c>
      <c r="AA22" s="42">
        <f t="shared" si="1"/>
        <v>3880.0705467372136</v>
      </c>
      <c r="AB22" s="43">
        <v>3500</v>
      </c>
      <c r="AC22" s="47">
        <f t="shared" si="2"/>
        <v>0.90204545454545448</v>
      </c>
      <c r="AD22" s="34" t="s">
        <v>53</v>
      </c>
      <c r="AE22" s="45">
        <v>0.125</v>
      </c>
      <c r="AF22" s="47">
        <f t="shared" si="3"/>
        <v>1.4337500000000001</v>
      </c>
      <c r="AG22" s="47">
        <f t="shared" si="4"/>
        <v>13.805795454545455</v>
      </c>
      <c r="AH22" s="44">
        <v>24.79</v>
      </c>
      <c r="AI22" s="44">
        <f t="shared" si="5"/>
        <v>38.595795454545453</v>
      </c>
      <c r="AJ22" s="46">
        <f t="shared" si="6"/>
        <v>0.1421250176806968</v>
      </c>
      <c r="AK22" s="36">
        <v>44.99</v>
      </c>
      <c r="AL22" s="47"/>
      <c r="AM22" s="36">
        <v>44.99</v>
      </c>
      <c r="AN22" s="52"/>
      <c r="AO22" s="32">
        <v>242</v>
      </c>
      <c r="AP22" s="44">
        <f t="shared" si="7"/>
        <v>9340.182499999999</v>
      </c>
      <c r="AQ22" s="44">
        <f t="shared" si="8"/>
        <v>10887.58</v>
      </c>
    </row>
    <row r="23" spans="1:43" ht="17.149999999999999" customHeight="1" x14ac:dyDescent="0.35">
      <c r="A23" s="48">
        <v>176</v>
      </c>
      <c r="B23" s="49"/>
      <c r="C23" s="49"/>
      <c r="D23" s="32" t="s">
        <v>43</v>
      </c>
      <c r="E23" s="32"/>
      <c r="F23" s="32" t="s">
        <v>44</v>
      </c>
      <c r="G23" s="33" t="s">
        <v>45</v>
      </c>
      <c r="H23" s="32" t="s">
        <v>46</v>
      </c>
      <c r="I23" s="32" t="s">
        <v>47</v>
      </c>
      <c r="J23" s="32" t="s">
        <v>48</v>
      </c>
      <c r="K23" s="32" t="s">
        <v>49</v>
      </c>
      <c r="L23" s="34" t="s">
        <v>50</v>
      </c>
      <c r="M23" s="50" t="s">
        <v>84</v>
      </c>
      <c r="N23" s="35" t="s">
        <v>85</v>
      </c>
      <c r="O23" s="51"/>
      <c r="P23" s="32" t="s">
        <v>51</v>
      </c>
      <c r="Q23" s="7"/>
      <c r="R23" s="37">
        <v>6.84</v>
      </c>
      <c r="S23" s="32" t="s">
        <v>52</v>
      </c>
      <c r="T23" s="38">
        <v>60</v>
      </c>
      <c r="U23" s="38">
        <v>31.5</v>
      </c>
      <c r="V23" s="38">
        <v>17</v>
      </c>
      <c r="W23" s="39">
        <v>4</v>
      </c>
      <c r="X23" s="40">
        <v>4</v>
      </c>
      <c r="Y23" s="41">
        <f t="shared" si="0"/>
        <v>8.0324999999999997E-3</v>
      </c>
      <c r="Z23" s="39">
        <v>55</v>
      </c>
      <c r="AA23" s="42">
        <f t="shared" si="1"/>
        <v>6847.1833177715534</v>
      </c>
      <c r="AB23" s="43">
        <v>3500</v>
      </c>
      <c r="AC23" s="47">
        <f t="shared" si="2"/>
        <v>0.51115909090909084</v>
      </c>
      <c r="AD23" s="34" t="s">
        <v>53</v>
      </c>
      <c r="AE23" s="45">
        <v>0.125</v>
      </c>
      <c r="AF23" s="47">
        <f t="shared" si="3"/>
        <v>0.85499999999999998</v>
      </c>
      <c r="AG23" s="47">
        <f t="shared" si="4"/>
        <v>8.2061590909090913</v>
      </c>
      <c r="AH23" s="44">
        <v>17.23</v>
      </c>
      <c r="AI23" s="44">
        <f t="shared" si="5"/>
        <v>25.436159090909094</v>
      </c>
      <c r="AJ23" s="46">
        <f t="shared" si="6"/>
        <v>0.1518453120737214</v>
      </c>
      <c r="AK23" s="36">
        <v>29.99</v>
      </c>
      <c r="AL23" s="47"/>
      <c r="AM23" s="36">
        <v>29.99</v>
      </c>
      <c r="AN23" s="52"/>
      <c r="AO23" s="32">
        <v>218</v>
      </c>
      <c r="AP23" s="44">
        <f t="shared" si="7"/>
        <v>5545.0826818181822</v>
      </c>
      <c r="AQ23" s="44">
        <f t="shared" si="8"/>
        <v>6537.82</v>
      </c>
    </row>
    <row r="24" spans="1:43" ht="17.149999999999999" customHeight="1" x14ac:dyDescent="0.35">
      <c r="A24" s="48">
        <v>177</v>
      </c>
      <c r="B24" s="49"/>
      <c r="C24" s="49"/>
      <c r="D24" s="32" t="s">
        <v>43</v>
      </c>
      <c r="E24" s="32"/>
      <c r="F24" s="32" t="s">
        <v>44</v>
      </c>
      <c r="G24" s="33" t="s">
        <v>45</v>
      </c>
      <c r="H24" s="32" t="s">
        <v>46</v>
      </c>
      <c r="I24" s="32" t="s">
        <v>47</v>
      </c>
      <c r="J24" s="32" t="s">
        <v>48</v>
      </c>
      <c r="K24" s="32" t="s">
        <v>49</v>
      </c>
      <c r="L24" s="34" t="s">
        <v>54</v>
      </c>
      <c r="M24" s="50" t="s">
        <v>84</v>
      </c>
      <c r="N24" s="35" t="s">
        <v>86</v>
      </c>
      <c r="O24" s="51"/>
      <c r="P24" s="32" t="s">
        <v>51</v>
      </c>
      <c r="Q24" s="7"/>
      <c r="R24" s="37">
        <v>6.99</v>
      </c>
      <c r="S24" s="32" t="s">
        <v>52</v>
      </c>
      <c r="T24" s="38">
        <v>60</v>
      </c>
      <c r="U24" s="38">
        <v>31.5</v>
      </c>
      <c r="V24" s="38">
        <v>17</v>
      </c>
      <c r="W24" s="39">
        <v>4</v>
      </c>
      <c r="X24" s="40">
        <v>4</v>
      </c>
      <c r="Y24" s="41">
        <f t="shared" si="0"/>
        <v>8.0324999999999997E-3</v>
      </c>
      <c r="Z24" s="39">
        <v>55</v>
      </c>
      <c r="AA24" s="42">
        <f t="shared" si="1"/>
        <v>6847.1833177715534</v>
      </c>
      <c r="AB24" s="43">
        <v>3500</v>
      </c>
      <c r="AC24" s="47">
        <f t="shared" si="2"/>
        <v>0.51115909090909084</v>
      </c>
      <c r="AD24" s="34" t="s">
        <v>53</v>
      </c>
      <c r="AE24" s="45">
        <v>0.125</v>
      </c>
      <c r="AF24" s="47">
        <f t="shared" si="3"/>
        <v>0.87375000000000003</v>
      </c>
      <c r="AG24" s="47">
        <f t="shared" si="4"/>
        <v>8.3749090909090906</v>
      </c>
      <c r="AH24" s="44">
        <v>17.23</v>
      </c>
      <c r="AI24" s="44">
        <f t="shared" si="5"/>
        <v>25.604909090909089</v>
      </c>
      <c r="AJ24" s="46">
        <f t="shared" si="6"/>
        <v>0.14621843644851315</v>
      </c>
      <c r="AK24" s="36">
        <v>29.99</v>
      </c>
      <c r="AL24" s="47"/>
      <c r="AM24" s="36">
        <v>29.99</v>
      </c>
      <c r="AN24" s="52"/>
      <c r="AO24" s="32">
        <v>72</v>
      </c>
      <c r="AP24" s="44">
        <f t="shared" si="7"/>
        <v>1843.5534545454543</v>
      </c>
      <c r="AQ24" s="44">
        <f t="shared" si="8"/>
        <v>2159.2799999999997</v>
      </c>
    </row>
    <row r="25" spans="1:43" ht="17.149999999999999" customHeight="1" x14ac:dyDescent="0.35">
      <c r="A25" s="48">
        <v>178</v>
      </c>
      <c r="B25" s="49"/>
      <c r="C25" s="49"/>
      <c r="D25" s="32" t="s">
        <v>43</v>
      </c>
      <c r="E25" s="32"/>
      <c r="F25" s="32" t="s">
        <v>44</v>
      </c>
      <c r="G25" s="33" t="s">
        <v>45</v>
      </c>
      <c r="H25" s="32" t="s">
        <v>46</v>
      </c>
      <c r="I25" s="32" t="s">
        <v>47</v>
      </c>
      <c r="J25" s="32" t="s">
        <v>48</v>
      </c>
      <c r="K25" s="32" t="s">
        <v>49</v>
      </c>
      <c r="L25" s="34" t="s">
        <v>55</v>
      </c>
      <c r="M25" s="50" t="s">
        <v>84</v>
      </c>
      <c r="N25" s="35" t="s">
        <v>87</v>
      </c>
      <c r="O25" s="51"/>
      <c r="P25" s="32" t="s">
        <v>51</v>
      </c>
      <c r="Q25" s="7"/>
      <c r="R25" s="37">
        <v>8.73</v>
      </c>
      <c r="S25" s="32" t="s">
        <v>52</v>
      </c>
      <c r="T25" s="38">
        <v>60</v>
      </c>
      <c r="U25" s="38">
        <v>31.5</v>
      </c>
      <c r="V25" s="38">
        <v>22</v>
      </c>
      <c r="W25" s="39">
        <v>5</v>
      </c>
      <c r="X25" s="40">
        <v>4</v>
      </c>
      <c r="Y25" s="41">
        <f t="shared" si="0"/>
        <v>1.0395E-2</v>
      </c>
      <c r="Z25" s="39">
        <v>55</v>
      </c>
      <c r="AA25" s="42">
        <f t="shared" si="1"/>
        <v>5291.0052910052909</v>
      </c>
      <c r="AB25" s="43">
        <v>3500</v>
      </c>
      <c r="AC25" s="47">
        <f t="shared" si="2"/>
        <v>0.66149999999999998</v>
      </c>
      <c r="AD25" s="34" t="s">
        <v>53</v>
      </c>
      <c r="AE25" s="45">
        <v>0.125</v>
      </c>
      <c r="AF25" s="47">
        <f t="shared" si="3"/>
        <v>1.0912500000000001</v>
      </c>
      <c r="AG25" s="47">
        <f t="shared" si="4"/>
        <v>10.482750000000001</v>
      </c>
      <c r="AH25" s="44">
        <v>19.79</v>
      </c>
      <c r="AI25" s="44">
        <f t="shared" si="5"/>
        <v>30.272750000000002</v>
      </c>
      <c r="AJ25" s="46">
        <f t="shared" si="6"/>
        <v>0.1348170905973135</v>
      </c>
      <c r="AK25" s="36">
        <v>34.99</v>
      </c>
      <c r="AL25" s="47"/>
      <c r="AM25" s="36">
        <v>34.99</v>
      </c>
      <c r="AN25" s="52"/>
      <c r="AO25" s="32">
        <v>160</v>
      </c>
      <c r="AP25" s="44">
        <f t="shared" si="7"/>
        <v>4843.6400000000003</v>
      </c>
      <c r="AQ25" s="44">
        <f t="shared" si="8"/>
        <v>5598.4000000000005</v>
      </c>
    </row>
    <row r="26" spans="1:43" ht="17.149999999999999" customHeight="1" x14ac:dyDescent="0.35">
      <c r="A26" s="48">
        <v>179</v>
      </c>
      <c r="B26" s="49"/>
      <c r="C26" s="49"/>
      <c r="D26" s="32" t="s">
        <v>43</v>
      </c>
      <c r="E26" s="32"/>
      <c r="F26" s="32" t="s">
        <v>44</v>
      </c>
      <c r="G26" s="33" t="s">
        <v>45</v>
      </c>
      <c r="H26" s="32" t="s">
        <v>46</v>
      </c>
      <c r="I26" s="32" t="s">
        <v>47</v>
      </c>
      <c r="J26" s="32" t="s">
        <v>48</v>
      </c>
      <c r="K26" s="32" t="s">
        <v>49</v>
      </c>
      <c r="L26" s="34" t="s">
        <v>56</v>
      </c>
      <c r="M26" s="50" t="s">
        <v>84</v>
      </c>
      <c r="N26" s="35" t="s">
        <v>88</v>
      </c>
      <c r="O26" s="51"/>
      <c r="P26" s="32" t="s">
        <v>51</v>
      </c>
      <c r="Q26" s="7"/>
      <c r="R26" s="37">
        <v>9.85</v>
      </c>
      <c r="S26" s="32" t="s">
        <v>52</v>
      </c>
      <c r="T26" s="38">
        <v>60</v>
      </c>
      <c r="U26" s="38">
        <v>31.5</v>
      </c>
      <c r="V26" s="38">
        <v>25</v>
      </c>
      <c r="W26" s="39">
        <v>6</v>
      </c>
      <c r="X26" s="40">
        <v>4</v>
      </c>
      <c r="Y26" s="41">
        <f t="shared" si="0"/>
        <v>1.18125E-2</v>
      </c>
      <c r="Z26" s="39">
        <v>55</v>
      </c>
      <c r="AA26" s="42">
        <f t="shared" si="1"/>
        <v>4656.0846560846558</v>
      </c>
      <c r="AB26" s="43">
        <v>3500</v>
      </c>
      <c r="AC26" s="47">
        <f t="shared" si="2"/>
        <v>0.75170454545454546</v>
      </c>
      <c r="AD26" s="34" t="s">
        <v>53</v>
      </c>
      <c r="AE26" s="45">
        <v>0.125</v>
      </c>
      <c r="AF26" s="47">
        <f t="shared" si="3"/>
        <v>1.23125</v>
      </c>
      <c r="AG26" s="47">
        <f t="shared" si="4"/>
        <v>11.832954545454545</v>
      </c>
      <c r="AH26" s="44">
        <v>22.22</v>
      </c>
      <c r="AI26" s="44">
        <f t="shared" si="5"/>
        <v>34.05295454545454</v>
      </c>
      <c r="AJ26" s="46">
        <f t="shared" si="6"/>
        <v>0.14846325217668072</v>
      </c>
      <c r="AK26" s="36">
        <v>39.99</v>
      </c>
      <c r="AL26" s="47"/>
      <c r="AM26" s="36">
        <v>39.99</v>
      </c>
      <c r="AN26" s="52"/>
      <c r="AO26" s="32">
        <v>480</v>
      </c>
      <c r="AP26" s="44">
        <f t="shared" si="7"/>
        <v>16345.418181818179</v>
      </c>
      <c r="AQ26" s="44">
        <f t="shared" si="8"/>
        <v>19195.2</v>
      </c>
    </row>
    <row r="27" spans="1:43" ht="17.149999999999999" customHeight="1" x14ac:dyDescent="0.35">
      <c r="A27" s="48">
        <v>180</v>
      </c>
      <c r="B27" s="49"/>
      <c r="C27" s="49"/>
      <c r="D27" s="32" t="s">
        <v>43</v>
      </c>
      <c r="E27" s="32"/>
      <c r="F27" s="32" t="s">
        <v>44</v>
      </c>
      <c r="G27" s="33" t="s">
        <v>45</v>
      </c>
      <c r="H27" s="32" t="s">
        <v>46</v>
      </c>
      <c r="I27" s="32" t="s">
        <v>47</v>
      </c>
      <c r="J27" s="32" t="s">
        <v>48</v>
      </c>
      <c r="K27" s="32" t="s">
        <v>49</v>
      </c>
      <c r="L27" s="34" t="s">
        <v>57</v>
      </c>
      <c r="M27" s="50" t="s">
        <v>84</v>
      </c>
      <c r="N27" s="35" t="s">
        <v>89</v>
      </c>
      <c r="O27" s="51"/>
      <c r="P27" s="32" t="s">
        <v>51</v>
      </c>
      <c r="Q27" s="7"/>
      <c r="R27" s="37">
        <v>11.47</v>
      </c>
      <c r="S27" s="32" t="s">
        <v>52</v>
      </c>
      <c r="T27" s="38">
        <v>60</v>
      </c>
      <c r="U27" s="38">
        <v>31.5</v>
      </c>
      <c r="V27" s="38">
        <v>30</v>
      </c>
      <c r="W27" s="39">
        <v>7</v>
      </c>
      <c r="X27" s="40">
        <v>4</v>
      </c>
      <c r="Y27" s="41">
        <f t="shared" si="0"/>
        <v>1.4175E-2</v>
      </c>
      <c r="Z27" s="39">
        <v>55</v>
      </c>
      <c r="AA27" s="42">
        <f t="shared" si="1"/>
        <v>3880.0705467372136</v>
      </c>
      <c r="AB27" s="43">
        <v>3500</v>
      </c>
      <c r="AC27" s="47">
        <f t="shared" si="2"/>
        <v>0.90204545454545448</v>
      </c>
      <c r="AD27" s="34" t="s">
        <v>53</v>
      </c>
      <c r="AE27" s="45">
        <v>0.125</v>
      </c>
      <c r="AF27" s="47">
        <f t="shared" si="3"/>
        <v>1.4337500000000001</v>
      </c>
      <c r="AG27" s="47">
        <f t="shared" si="4"/>
        <v>13.805795454545455</v>
      </c>
      <c r="AH27" s="44">
        <v>24.79</v>
      </c>
      <c r="AI27" s="44">
        <f t="shared" si="5"/>
        <v>38.595795454545453</v>
      </c>
      <c r="AJ27" s="46">
        <f t="shared" si="6"/>
        <v>0.1421250176806968</v>
      </c>
      <c r="AK27" s="36">
        <v>44.99</v>
      </c>
      <c r="AL27" s="47"/>
      <c r="AM27" s="36">
        <v>44.99</v>
      </c>
      <c r="AN27" s="52"/>
      <c r="AO27" s="32">
        <v>282</v>
      </c>
      <c r="AP27" s="44">
        <f t="shared" si="7"/>
        <v>10884.014318181818</v>
      </c>
      <c r="AQ27" s="44">
        <f t="shared" si="8"/>
        <v>12687.18</v>
      </c>
    </row>
  </sheetData>
  <sheetProtection insertRows="0" deleteRows="0" sort="0"/>
  <protectedRanges>
    <protectedRange sqref="L28:AG104 A2:E27 A28:J104 AF2:AG27 AH2:AL104 O2:AD27 M2:M27" name="Range1"/>
    <protectedRange sqref="K28:K129" name="Range1_1_1"/>
  </protectedRanges>
  <autoFilter ref="A1:AQ27" xr:uid="{00000000-0009-0000-0000-000002000000}"/>
  <phoneticPr fontId="2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2026-03-12T09:42:18Z</dcterms:created>
  <dcterms:modified xsi:type="dcterms:W3CDTF">2026-03-12T09:48:35Z</dcterms:modified>
</cp:coreProperties>
</file>