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'[6]1-Import Product Data Sheet'!$N$102:$N$144</definedName>
    <definedName name="Branded">[5]Lists!$F$6:$F$38</definedName>
    <definedName name="brands">'[1]other data'!$K$2:$K$48</definedName>
    <definedName name="Calendar">[7]calendar!$A$1:$B$62</definedName>
    <definedName name="CATEGORY">[8]Sheet1!$DW$2:$DW$3</definedName>
    <definedName name="categoryfinal">'[9]Import Quote Sheet'!$A$90:$A$190</definedName>
    <definedName name="CG">[10]BL!$A$4:$A$874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'[11]D. 747 Clusters'!$1:$1048576</definedName>
    <definedName name="clust748">'[11]D. 748 Clusters'!$1:$1048576</definedName>
    <definedName name="color">[5]Lists!$J$6:$J$29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[14]DATA!$D:$IV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'[15]X-PORTS'!$K$4:$K$12</definedName>
    <definedName name="Exchange_Rate">[16]Costs!$J$11</definedName>
    <definedName name="FASHION">[17]LIST!$E$2:$E$7</definedName>
    <definedName name="finalports">'[9]Import Quote Sheet'!$B$90:$B$123</definedName>
    <definedName name="Flash">#REF!</definedName>
    <definedName name="foam">[8]Sheet1!$EC$2:$EC$3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[17]LIST!$G$2:$G$7</definedName>
    <definedName name="ITEMLIST">'[19]ITEM LIST'!$A$1:$H$850</definedName>
    <definedName name="juvenile">'[4]JUVENILE OCT 00'!$A$6:$AB$68</definedName>
    <definedName name="KD">[8]Sheet1!$DS$2:$DS$2</definedName>
    <definedName name="LGT">#REF!</definedName>
    <definedName name="LIFESTYLE">[17]LIST!$C$2:$C$7</definedName>
    <definedName name="LOCALIZATION__PRICEPOINT">'[12]x-Lists'!$Z$2:$Z$4</definedName>
    <definedName name="loctype">'[1]other data'!$BN$2:$BN$6</definedName>
    <definedName name="M">[8]Sheet1!$EA$2:$EA$3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[8]Sheet1!$EE$2:$EE$3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B">#REF!</definedName>
    <definedName name="po_type">'[1]other data'!$AU$2:$AU$11</definedName>
    <definedName name="PORT_IFF">[20]a!$A$10:$B$35</definedName>
    <definedName name="ports">'[15]X-PORTS'!$D$4:$D$33</definedName>
    <definedName name="PortSeq">'[6]1-Import Product Data Sheet'!$U$2</definedName>
    <definedName name="PortSeqLCL">#REF!</definedName>
    <definedName name="POtype">#REF!</definedName>
    <definedName name="PrevBuy">'[6]1-Import Product Data Sheet'!$AR$26:$AR$27</definedName>
    <definedName name="PRICE">[17]LIST!$B$2:$B$6</definedName>
    <definedName name="ProfileDesc">#REF!</definedName>
    <definedName name="QSFOB">[21]Q1!$C$38</definedName>
    <definedName name="RateSeq">'[6]1-Import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'[12]x-Lists'!$AQ$2:$AQ$12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'[15]X-PORTS'!$I$5:$I$7</definedName>
    <definedName name="VGAssign">#REF!</definedName>
    <definedName name="WAREHOUSE">'[1]other data'!$BL$2:$BL$24</definedName>
    <definedName name="WIN">#REF!</definedName>
    <definedName name="wood">[8]Sheet1!$EG$2:$EG$3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8" l="1"/>
  <c r="BL4" i="8" l="1"/>
  <c r="BL7" i="8" l="1"/>
  <c r="BH7" i="8"/>
  <c r="BB7" i="8"/>
  <c r="AY7" i="8"/>
  <c r="AV7" i="8"/>
  <c r="AQ7" i="8"/>
  <c r="AO7" i="8"/>
  <c r="AM7" i="8"/>
  <c r="AD7" i="8"/>
  <c r="AE7" i="8" s="1"/>
  <c r="AG7" i="8" s="1"/>
  <c r="AJ7" i="8"/>
  <c r="BL6" i="8"/>
  <c r="BH6" i="8"/>
  <c r="BB6" i="8"/>
  <c r="AY6" i="8"/>
  <c r="AV6" i="8"/>
  <c r="AS6" i="8"/>
  <c r="AQ6" i="8"/>
  <c r="AO6" i="8"/>
  <c r="AM6" i="8"/>
  <c r="AD6" i="8"/>
  <c r="AE6" i="8" s="1"/>
  <c r="AG6" i="8" s="1"/>
  <c r="AJ6" i="8"/>
  <c r="BL5" i="8"/>
  <c r="BH5" i="8"/>
  <c r="BB5" i="8"/>
  <c r="AY5" i="8"/>
  <c r="AV5" i="8"/>
  <c r="AS5" i="8"/>
  <c r="AQ5" i="8"/>
  <c r="AO5" i="8"/>
  <c r="AM5" i="8"/>
  <c r="AD5" i="8"/>
  <c r="AE5" i="8" s="1"/>
  <c r="AG5" i="8" s="1"/>
  <c r="AJ5" i="8"/>
  <c r="BH4" i="8"/>
  <c r="BB4" i="8"/>
  <c r="AY4" i="8"/>
  <c r="AV4" i="8"/>
  <c r="AS4" i="8"/>
  <c r="AQ4" i="8"/>
  <c r="AO4" i="8"/>
  <c r="AM4" i="8"/>
  <c r="AD4" i="8"/>
  <c r="AE4" i="8" s="1"/>
  <c r="AG4" i="8" s="1"/>
  <c r="AJ4" i="8"/>
  <c r="BL3" i="8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AJ2" i="8"/>
  <c r="BC7" i="8" l="1"/>
  <c r="BC6" i="8"/>
  <c r="BC2" i="8"/>
  <c r="BC5" i="8"/>
  <c r="BC4" i="8"/>
  <c r="BC3" i="8"/>
  <c r="AK6" i="8"/>
  <c r="AK7" i="8"/>
  <c r="BD7" i="8" s="1"/>
  <c r="AK5" i="8"/>
  <c r="AK4" i="8"/>
  <c r="AK2" i="8"/>
  <c r="AK3" i="8"/>
  <c r="BD6" i="8" l="1"/>
  <c r="BK6" i="8" s="1"/>
  <c r="BK7" i="8"/>
  <c r="BD5" i="8"/>
  <c r="BE5" i="8" s="1"/>
  <c r="BD4" i="8"/>
  <c r="BD2" i="8"/>
  <c r="BK2" i="8" s="1"/>
  <c r="BD3" i="8"/>
  <c r="BK3" i="8" s="1"/>
  <c r="BE6" i="8" l="1"/>
  <c r="BE7" i="8"/>
  <c r="BE4" i="8"/>
  <c r="BK4" i="8"/>
  <c r="BK5" i="8"/>
  <c r="BE2" i="8"/>
  <c r="BE3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<sst xmlns="http://schemas.openxmlformats.org/spreadsheetml/2006/main" count="142" uniqueCount="87">
  <si>
    <t>Brand</t>
  </si>
  <si>
    <t>Package Type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</si>
  <si>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</si>
  <si>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</si>
  <si>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</si>
  <si>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</si>
  <si>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</si>
  <si>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</si>
  <si>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</si>
  <si>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</si>
  <si>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</si>
  <si>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</si>
  <si>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</si>
  <si>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</si>
  <si>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</si>
  <si>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</si>
  <si>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</si>
  <si>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</si>
  <si>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</si>
  <si>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</si>
  <si>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</si>
  <si>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</si>
  <si>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</si>
  <si>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</si>
  <si>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</si>
  <si>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</si>
  <si>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</si>
  <si>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</si>
  <si>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</si>
  <si>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</si>
  <si>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</si>
  <si>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</si>
  <si>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</si>
  <si>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</si>
  <si>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</si>
  <si>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</si>
  <si>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</si>
  <si>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</si>
  <si>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</si>
  <si>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</si>
  <si>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</si>
  <si>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</si>
  <si>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</si>
  <si>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</si>
  <si>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</si>
  <si>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</si>
  <si>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</si>
  <si>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</si>
  <si>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</si>
  <si>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</si>
  <si>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</si>
  <si>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</si>
  <si>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</si>
  <si>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</si>
  <si>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</si>
  <si>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</si>
  <si>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</si>
  <si>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</si>
  <si>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</si>
  <si>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</si>
  <si>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</si>
  <si>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</si>
  <si>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</si>
  <si>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</si>
  <si>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</si>
  <si>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</si>
  <si>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50x70"</t>
  </si>
  <si>
    <t>Plush Heated Throw</t>
  </si>
  <si>
    <t>6301.10.0000</t>
  </si>
  <si>
    <t>Roylaty</t>
  </si>
  <si>
    <t>Roylaty%</t>
  </si>
  <si>
    <t>Blue Plaid</t>
  </si>
  <si>
    <t>Premier Heated Throw</t>
  </si>
  <si>
    <t>Print Plush to Sherpa Heated Throw</t>
  </si>
  <si>
    <t>200gsm Plush to 200gsm Sherpa
Softbutton
Print Box, Case Pack 2</t>
  </si>
  <si>
    <t>100% Polyester 200gsm Plush, 100% Polyester 200gsm Sherpa</t>
  </si>
  <si>
    <t>Navy</t>
  </si>
  <si>
    <t>Buffalo Taupe</t>
  </si>
  <si>
    <t>Blue Ogee</t>
  </si>
  <si>
    <t>Gray Plaid</t>
  </si>
  <si>
    <t>Brown</t>
  </si>
  <si>
    <t>BR54-5459</t>
  </si>
  <si>
    <t>BR54-5460</t>
  </si>
  <si>
    <t>BR54-5461</t>
  </si>
  <si>
    <t>BR54-5462</t>
  </si>
  <si>
    <t>BR54-5463</t>
  </si>
  <si>
    <t>BR54-5458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</si>
</sst>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81]#,##0.00_);[Red]\([$$-481]#,##0.00\)"/>
    <numFmt numFmtId="182" formatCode="_ [$¥-804]* #,##0.00_ ;_ [$¥-804]* \-#,##0.00_ ;_ [$¥-804]* &quot;-&quot;??_ ;_ @_ "/>
    <numFmt numFmtId="183" formatCode="[$$-409]#,##0.00;\-[$$-409]#,##0.00"/>
    <numFmt numFmtId="184" formatCode="[$$-409]#,##0.000_ ;\-[$$-409]#,##0.000\ "/>
  </numFmts>
  <fonts count="16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1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181" fontId="11" fillId="0" borderId="0"/>
    <xf numFmtId="183" fontId="5" fillId="0" borderId="0"/>
    <xf numFmtId="0" fontId="11" fillId="0" borderId="0">
      <alignment vertical="center"/>
    </xf>
    <xf numFmtId="0" fontId="2" fillId="0" borderId="0"/>
    <xf numFmtId="184" fontId="13" fillId="0" borderId="0"/>
    <xf numFmtId="184" fontId="5" fillId="0" borderId="0"/>
    <xf numFmtId="184" fontId="5" fillId="0" borderId="0"/>
    <xf numFmtId="184" fontId="5" fillId="0" borderId="0"/>
    <xf numFmtId="184" fontId="4" fillId="0" borderId="0"/>
    <xf numFmtId="9" fontId="4" fillId="0" borderId="0" applyFont="0" applyFill="0" applyBorder="0" applyAlignment="0" applyProtection="0"/>
    <xf numFmtId="184" fontId="11" fillId="0" borderId="0"/>
    <xf numFmtId="176" fontId="4" fillId="0" borderId="0" applyFont="0" applyFill="0" applyBorder="0" applyAlignment="0" applyProtection="0"/>
    <xf numFmtId="184" fontId="11" fillId="0" borderId="0"/>
    <xf numFmtId="184" fontId="5" fillId="0" borderId="0"/>
    <xf numFmtId="184" fontId="11" fillId="0" borderId="0">
      <alignment vertical="center"/>
    </xf>
    <xf numFmtId="184" fontId="1" fillId="0" borderId="0"/>
    <xf numFmtId="184" fontId="4" fillId="0" borderId="0"/>
    <xf numFmtId="0" fontId="14" fillId="0" borderId="0"/>
    <xf numFmtId="0" fontId="15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5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177" fontId="9" fillId="4" borderId="2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9" fontId="0" fillId="0" borderId="0" xfId="7" applyFont="1" applyAlignment="1">
      <alignment wrapText="1"/>
    </xf>
    <xf numFmtId="0" fontId="4" fillId="0" borderId="1" xfId="0" applyFont="1" applyBorder="1" applyAlignment="1">
      <alignment wrapText="1"/>
    </xf>
    <xf numFmtId="182" fontId="0" fillId="5" borderId="1" xfId="0" applyNumberFormat="1" applyFill="1" applyBorder="1" applyAlignment="1">
      <alignment wrapText="1"/>
    </xf>
    <xf numFmtId="184" fontId="5" fillId="5" borderId="1" xfId="13" applyFont="1" applyFill="1" applyBorder="1"/>
  </cellXfs>
  <cellStyles count="28">
    <cellStyle name="Currency 2" xfId="5"/>
    <cellStyle name="Normal 2" xfId="4"/>
    <cellStyle name="Normal 2 18 2" xfId="1"/>
    <cellStyle name="Normal 2 18 2 2" xfId="14"/>
    <cellStyle name="Normal 2 2" xfId="17"/>
    <cellStyle name="Normal 27" xfId="9"/>
    <cellStyle name="Normal 27 2" xfId="21"/>
    <cellStyle name="Normal 285" xfId="26"/>
    <cellStyle name="Normal 3" xfId="12"/>
    <cellStyle name="Normal 3 2" xfId="24"/>
    <cellStyle name="Normal 31" xfId="8"/>
    <cellStyle name="Normal 31 2" xfId="19"/>
    <cellStyle name="Normal 31 3" xfId="27"/>
    <cellStyle name="Normal 4 21 2" xfId="11"/>
    <cellStyle name="Normal 4 21 2 2" xfId="23"/>
    <cellStyle name="Percent 2" xfId="6"/>
    <cellStyle name="Style 1" xfId="3"/>
    <cellStyle name="Style 1 2" xfId="16"/>
    <cellStyle name="百分比" xfId="7" builtinId="5"/>
    <cellStyle name="百分比 2" xfId="18"/>
    <cellStyle name="常规" xfId="0" builtinId="0"/>
    <cellStyle name="常规 2" xfId="25"/>
    <cellStyle name="常规 2 4" xfId="10"/>
    <cellStyle name="常规 2 4 2" xfId="22"/>
    <cellStyle name="常规 3" xfId="13"/>
    <cellStyle name="货币 2" xfId="20"/>
    <cellStyle name="样式 1 2" xfId="2"/>
    <cellStyle name="样式 1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7"/>
  <sheetViews>
    <sheetView tabSelected="1" topLeftCell="H1" workbookViewId="0">
      <selection activeCell="T2" sqref="T2:V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25.7109375" style="3" customWidth="1"/>
    <col min="11" max="11" width="15.28515625" style="50" customWidth="1"/>
    <col min="12" max="12" width="15.28515625" style="3" customWidth="1"/>
    <col min="13" max="13" width="9.28515625" style="3" bestFit="1" customWidth="1"/>
    <col min="14" max="14" width="6.140625" style="3" customWidth="1"/>
    <col min="15" max="15" width="8.5703125" style="3" customWidth="1"/>
    <col min="16" max="17" width="15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3" customWidth="1"/>
    <col min="26" max="26" width="8.7109375" style="43" customWidth="1"/>
    <col min="27" max="27" width="7.140625" style="43" customWidth="1"/>
    <col min="28" max="28" width="9" style="5" customWidth="1"/>
    <col min="29" max="29" width="6.28515625" style="7" customWidth="1"/>
    <col min="30" max="30" width="10" style="47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1.140625" style="3" bestFit="1" customWidth="1"/>
    <col min="64" max="64" width="12.42578125" style="3" customWidth="1"/>
    <col min="65" max="65" width="11.5703125" style="3" bestFit="1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0" t="s">
        <v>8</v>
      </c>
      <c r="D1" s="41" t="s">
        <v>0</v>
      </c>
      <c r="E1" s="41" t="s">
        <v>2</v>
      </c>
      <c r="F1" s="13" t="s">
        <v>59</v>
      </c>
      <c r="G1" s="40" t="s">
        <v>9</v>
      </c>
      <c r="H1" s="12" t="s">
        <v>10</v>
      </c>
      <c r="I1" s="39" t="s">
        <v>61</v>
      </c>
      <c r="J1" s="12" t="s">
        <v>11</v>
      </c>
      <c r="K1" s="39" t="s">
        <v>63</v>
      </c>
      <c r="L1" s="12" t="s">
        <v>12</v>
      </c>
      <c r="M1" s="12" t="s">
        <v>13</v>
      </c>
      <c r="N1" s="40" t="s">
        <v>14</v>
      </c>
      <c r="O1" s="40" t="s">
        <v>65</v>
      </c>
      <c r="P1" s="40" t="s">
        <v>15</v>
      </c>
      <c r="Q1" s="40" t="s">
        <v>16</v>
      </c>
      <c r="R1" s="39" t="s">
        <v>62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4" t="s">
        <v>22</v>
      </c>
      <c r="Z1" s="44" t="s">
        <v>23</v>
      </c>
      <c r="AA1" s="44" t="s">
        <v>24</v>
      </c>
      <c r="AB1" s="20" t="s">
        <v>25</v>
      </c>
      <c r="AC1" s="21" t="s">
        <v>26</v>
      </c>
      <c r="AD1" s="48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6" t="s">
        <v>41</v>
      </c>
      <c r="AS1" s="23" t="s">
        <v>42</v>
      </c>
      <c r="AT1" s="19" t="s">
        <v>69</v>
      </c>
      <c r="AU1" s="24" t="s">
        <v>70</v>
      </c>
      <c r="AV1" s="23" t="s">
        <v>43</v>
      </c>
      <c r="AW1" s="42" t="s">
        <v>44</v>
      </c>
      <c r="AX1" s="24" t="s">
        <v>45</v>
      </c>
      <c r="AY1" s="23" t="s">
        <v>46</v>
      </c>
      <c r="AZ1" s="42" t="s">
        <v>47</v>
      </c>
      <c r="BA1" s="24" t="s">
        <v>48</v>
      </c>
      <c r="BB1" s="23" t="s">
        <v>49</v>
      </c>
      <c r="BC1" s="23" t="s">
        <v>50</v>
      </c>
      <c r="BD1" s="26" t="s">
        <v>51</v>
      </c>
      <c r="BE1" s="27" t="s">
        <v>52</v>
      </c>
      <c r="BF1" s="28" t="s">
        <v>53</v>
      </c>
      <c r="BG1" s="29" t="s">
        <v>54</v>
      </c>
      <c r="BH1" s="53" t="s">
        <v>55</v>
      </c>
      <c r="BI1" s="52" t="s">
        <v>64</v>
      </c>
      <c r="BJ1" s="11" t="s">
        <v>56</v>
      </c>
      <c r="BK1" s="30" t="s">
        <v>57</v>
      </c>
      <c r="BL1" s="30" t="s">
        <v>58</v>
      </c>
    </row>
    <row r="2" spans="1:65" ht="45" customHeight="1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72</v>
      </c>
      <c r="H2" s="1" t="s">
        <v>73</v>
      </c>
      <c r="I2" s="1" t="s">
        <v>67</v>
      </c>
      <c r="J2" s="1" t="s">
        <v>74</v>
      </c>
      <c r="K2" s="51" t="s">
        <v>75</v>
      </c>
      <c r="L2" s="1" t="s">
        <v>66</v>
      </c>
      <c r="M2" s="55" t="s">
        <v>76</v>
      </c>
      <c r="N2" s="1"/>
      <c r="O2" s="1"/>
      <c r="P2" s="57" t="s">
        <v>86</v>
      </c>
      <c r="Q2" s="57"/>
      <c r="R2" s="1" t="s">
        <v>60</v>
      </c>
      <c r="S2" s="32"/>
      <c r="T2" s="5">
        <v>7.8</v>
      </c>
      <c r="U2" s="6">
        <v>13.19</v>
      </c>
      <c r="V2" s="6">
        <v>13.19</v>
      </c>
      <c r="W2" s="56"/>
      <c r="X2" s="1" t="s">
        <v>3</v>
      </c>
      <c r="Y2" s="45">
        <v>45</v>
      </c>
      <c r="Z2" s="45">
        <v>31</v>
      </c>
      <c r="AA2" s="45">
        <v>26</v>
      </c>
      <c r="AB2" s="33"/>
      <c r="AC2" s="34">
        <v>2</v>
      </c>
      <c r="AD2" s="49">
        <f>IF(Y2="","",Y2*Z2*AA2/1000000)</f>
        <v>3.5999999999999997E-2</v>
      </c>
      <c r="AE2" s="35">
        <f>IF(AC2="","",65/AD2*AC2)</f>
        <v>3611</v>
      </c>
      <c r="AF2" s="1">
        <v>3700</v>
      </c>
      <c r="AG2" s="36">
        <f>IF(ISERROR(AF2/AE2),"",AF2/AE2)</f>
        <v>1.02</v>
      </c>
      <c r="AH2" s="55" t="s">
        <v>68</v>
      </c>
      <c r="AI2" s="37">
        <v>0.314</v>
      </c>
      <c r="AJ2" s="36" t="str">
        <f>IF(ISERROR(#REF!*AI2),"",#REF!*AI2)</f>
        <v/>
      </c>
      <c r="AK2" s="36" t="str">
        <f>IF(ISERROR(#REF!+AG2+AJ2),"",#REF!+AG2+AJ2)</f>
        <v/>
      </c>
      <c r="AL2" s="37">
        <v>0.04</v>
      </c>
      <c r="AM2" s="36">
        <f t="shared" ref="AM2:AM7" si="0">IF(ISERROR(BF2*AL2),"",BF2*AL2)</f>
        <v>1.03</v>
      </c>
      <c r="AN2" s="37">
        <v>0</v>
      </c>
      <c r="AO2" s="36">
        <f t="shared" ref="AO2:AO7" si="1">IF(ISERROR(BF2*AN2),"",BF2*AN2)</f>
        <v>0</v>
      </c>
      <c r="AP2" s="37"/>
      <c r="AQ2" s="36">
        <f t="shared" ref="AQ2:AQ7" si="2">IF(ISERROR(BF2*AP2),"",BF2*AP2)</f>
        <v>0</v>
      </c>
      <c r="AR2" s="37">
        <v>8.5000000000000006E-2</v>
      </c>
      <c r="AS2" s="36">
        <f>IF(ISERROR(BF2*AR2),"",BF2*AR2)</f>
        <v>2.19</v>
      </c>
      <c r="AT2" s="1"/>
      <c r="AU2" s="37">
        <v>0.04</v>
      </c>
      <c r="AV2" s="36">
        <f t="shared" ref="AV2:AV7" si="3">IF(ISERROR(BF2*AU2),"",BF2*AU2)</f>
        <v>1.03</v>
      </c>
      <c r="AW2" s="36"/>
      <c r="AX2" s="37"/>
      <c r="AY2" s="36">
        <f>IF(ISERROR(BF2*AX2),"",BF2*AX2)</f>
        <v>0</v>
      </c>
      <c r="AZ2" s="36"/>
      <c r="BA2" s="37"/>
      <c r="BB2" s="36">
        <f>IF(ISERROR(BF2*BA2),"",BF2*BA2)</f>
        <v>0</v>
      </c>
      <c r="BC2" s="36">
        <f>IF(ISERROR(AM2+AO2+AQ2+AS2+AV2),"",AM2+AO2+AQ2+AS2+AV2)</f>
        <v>4.25</v>
      </c>
      <c r="BD2" s="36" t="str">
        <f t="shared" ref="BD2:BD7" si="4">IF(ISERROR(AK2+BC2),"",AK2+BC2)</f>
        <v/>
      </c>
      <c r="BE2" s="38" t="str">
        <f t="shared" ref="BE2:BE7" si="5">IF(ISERROR((BF2-BD2)/BF2),"",(BF2-BD2)/BF2)</f>
        <v/>
      </c>
      <c r="BF2" s="10">
        <v>25.71</v>
      </c>
      <c r="BG2" s="10">
        <v>69.989999999999995</v>
      </c>
      <c r="BH2" s="38">
        <f>IF(ISERROR((BG2-BF2)/BG2),"",(BG2-BF2)/BG2)</f>
        <v>0.63270000000000004</v>
      </c>
      <c r="BI2" s="10"/>
      <c r="BJ2" s="9">
        <v>4972</v>
      </c>
      <c r="BK2" s="36" t="str">
        <f>IF(ISERROR(BD2*BJ2),"",BD2*BJ2)</f>
        <v/>
      </c>
      <c r="BL2" s="36">
        <f>IF(ISERROR(BF2*BJ2),"",BF2*BJ2)</f>
        <v>127830.12</v>
      </c>
    </row>
    <row r="3" spans="1:65" ht="45" customHeight="1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72</v>
      </c>
      <c r="H3" s="1" t="s">
        <v>73</v>
      </c>
      <c r="I3" s="1" t="s">
        <v>67</v>
      </c>
      <c r="J3" s="1" t="s">
        <v>74</v>
      </c>
      <c r="K3" s="51" t="s">
        <v>75</v>
      </c>
      <c r="L3" s="1" t="s">
        <v>66</v>
      </c>
      <c r="M3" s="55" t="s">
        <v>77</v>
      </c>
      <c r="N3" s="1"/>
      <c r="O3" s="1"/>
      <c r="P3" s="57" t="s">
        <v>81</v>
      </c>
      <c r="Q3" s="57"/>
      <c r="R3" s="1" t="s">
        <v>60</v>
      </c>
      <c r="S3" s="32"/>
      <c r="T3" s="5">
        <v>7.8</v>
      </c>
      <c r="U3" s="6">
        <v>13.19</v>
      </c>
      <c r="V3" s="6">
        <v>13.19</v>
      </c>
      <c r="W3" s="56"/>
      <c r="X3" s="1" t="s">
        <v>3</v>
      </c>
      <c r="Y3" s="45">
        <v>45</v>
      </c>
      <c r="Z3" s="45">
        <v>31</v>
      </c>
      <c r="AA3" s="45">
        <v>26</v>
      </c>
      <c r="AB3" s="33"/>
      <c r="AC3" s="34">
        <v>2</v>
      </c>
      <c r="AD3" s="49">
        <f t="shared" ref="AD3:AD7" si="6">IF(Y3="","",Y3*Z3*AA3/1000000)</f>
        <v>3.5999999999999997E-2</v>
      </c>
      <c r="AE3" s="35">
        <f t="shared" ref="AE3:AE7" si="7">IF(AC3="","",65/AD3*AC3)</f>
        <v>3611</v>
      </c>
      <c r="AF3" s="1">
        <v>3700</v>
      </c>
      <c r="AG3" s="36">
        <f t="shared" ref="AG3:AG7" si="8">IF(ISERROR(AF3/AE3),"",AF3/AE3)</f>
        <v>1.02</v>
      </c>
      <c r="AH3" s="55" t="s">
        <v>68</v>
      </c>
      <c r="AI3" s="37">
        <v>0.314</v>
      </c>
      <c r="AJ3" s="36" t="str">
        <f>IF(ISERROR(#REF!*AI3),"",#REF!*AI3)</f>
        <v/>
      </c>
      <c r="AK3" s="36" t="str">
        <f>IF(ISERROR(#REF!+AG3+AJ3),"",#REF!+AG3+AJ3)</f>
        <v/>
      </c>
      <c r="AL3" s="37">
        <v>0.04</v>
      </c>
      <c r="AM3" s="36">
        <f t="shared" si="0"/>
        <v>1.03</v>
      </c>
      <c r="AN3" s="37">
        <v>0</v>
      </c>
      <c r="AO3" s="36">
        <f t="shared" si="1"/>
        <v>0</v>
      </c>
      <c r="AP3" s="37"/>
      <c r="AQ3" s="36">
        <f t="shared" si="2"/>
        <v>0</v>
      </c>
      <c r="AR3" s="37">
        <v>8.5000000000000006E-2</v>
      </c>
      <c r="AS3" s="36">
        <f t="shared" ref="AS3:AS7" si="9">IF(ISERROR(BF3*AR3),"",BF3*AR3)</f>
        <v>2.19</v>
      </c>
      <c r="AT3" s="1"/>
      <c r="AU3" s="37">
        <v>0.04</v>
      </c>
      <c r="AV3" s="36">
        <f t="shared" si="3"/>
        <v>1.03</v>
      </c>
      <c r="AW3" s="36"/>
      <c r="AX3" s="37"/>
      <c r="AY3" s="36">
        <f t="shared" ref="AY3:AY7" si="10">IF(ISERROR(BF3*AX3),"",BF3*AX3)</f>
        <v>0</v>
      </c>
      <c r="AZ3" s="36"/>
      <c r="BA3" s="37"/>
      <c r="BB3" s="36">
        <f t="shared" ref="BB3:BB7" si="11">IF(ISERROR(BF3*BA3),"",BF3*BA3)</f>
        <v>0</v>
      </c>
      <c r="BC3" s="36">
        <f t="shared" ref="BC3:BC7" si="12">IF(ISERROR(AM3+AO3+AQ3+AS3+AV3),"",AM3+AO3+AQ3+AS3+AV3)</f>
        <v>4.25</v>
      </c>
      <c r="BD3" s="36" t="str">
        <f t="shared" si="4"/>
        <v/>
      </c>
      <c r="BE3" s="38" t="str">
        <f t="shared" si="5"/>
        <v/>
      </c>
      <c r="BF3" s="10">
        <v>25.71</v>
      </c>
      <c r="BG3" s="10">
        <v>69.989999999999995</v>
      </c>
      <c r="BH3" s="38">
        <f t="shared" ref="BH3:BH7" si="13">IF(ISERROR((BG3-BF3)/BG3),"",(BG3-BF3)/BG3)</f>
        <v>0.63270000000000004</v>
      </c>
      <c r="BI3" s="10"/>
      <c r="BJ3" s="9">
        <v>4290</v>
      </c>
      <c r="BK3" s="36" t="str">
        <f t="shared" ref="BK3:BK7" si="14">IF(ISERROR(BD3*BJ3),"",BD3*BJ3)</f>
        <v/>
      </c>
      <c r="BL3" s="36">
        <f t="shared" ref="BL3:BL7" si="15">IF(ISERROR(BF3*BJ3),"",BF3*BJ3)</f>
        <v>110295.9</v>
      </c>
    </row>
    <row r="4" spans="1:65" ht="45" customHeight="1">
      <c r="A4" s="31">
        <v>3</v>
      </c>
      <c r="B4" s="1"/>
      <c r="C4" s="1"/>
      <c r="D4" s="1" t="s">
        <v>5</v>
      </c>
      <c r="E4" s="1"/>
      <c r="F4" s="1" t="s">
        <v>4</v>
      </c>
      <c r="G4" s="1" t="s">
        <v>72</v>
      </c>
      <c r="H4" s="1" t="s">
        <v>73</v>
      </c>
      <c r="I4" s="1" t="s">
        <v>67</v>
      </c>
      <c r="J4" s="1" t="s">
        <v>74</v>
      </c>
      <c r="K4" s="51" t="s">
        <v>75</v>
      </c>
      <c r="L4" s="1" t="s">
        <v>66</v>
      </c>
      <c r="M4" s="55" t="s">
        <v>78</v>
      </c>
      <c r="N4" s="1"/>
      <c r="O4" s="1"/>
      <c r="P4" s="57" t="s">
        <v>82</v>
      </c>
      <c r="Q4" s="57"/>
      <c r="R4" s="1" t="s">
        <v>60</v>
      </c>
      <c r="S4" s="32"/>
      <c r="T4" s="5">
        <v>7.8</v>
      </c>
      <c r="U4" s="6">
        <v>13.19</v>
      </c>
      <c r="V4" s="6">
        <v>13.19</v>
      </c>
      <c r="W4" s="56"/>
      <c r="X4" s="1" t="s">
        <v>3</v>
      </c>
      <c r="Y4" s="45">
        <v>45</v>
      </c>
      <c r="Z4" s="45">
        <v>31</v>
      </c>
      <c r="AA4" s="45">
        <v>26</v>
      </c>
      <c r="AB4" s="33"/>
      <c r="AC4" s="34">
        <v>2</v>
      </c>
      <c r="AD4" s="49">
        <f t="shared" si="6"/>
        <v>3.5999999999999997E-2</v>
      </c>
      <c r="AE4" s="35">
        <f t="shared" si="7"/>
        <v>3611</v>
      </c>
      <c r="AF4" s="1">
        <v>3700</v>
      </c>
      <c r="AG4" s="36">
        <f t="shared" si="8"/>
        <v>1.02</v>
      </c>
      <c r="AH4" s="55" t="s">
        <v>68</v>
      </c>
      <c r="AI4" s="37">
        <v>0.314</v>
      </c>
      <c r="AJ4" s="36" t="str">
        <f>IF(ISERROR(#REF!*AI4),"",#REF!*AI4)</f>
        <v/>
      </c>
      <c r="AK4" s="36" t="str">
        <f>IF(ISERROR(#REF!+AG4+AJ4),"",#REF!+AG4+AJ4)</f>
        <v/>
      </c>
      <c r="AL4" s="37">
        <v>0.04</v>
      </c>
      <c r="AM4" s="36">
        <f t="shared" si="0"/>
        <v>1.03</v>
      </c>
      <c r="AN4" s="37">
        <v>0</v>
      </c>
      <c r="AO4" s="36">
        <f t="shared" si="1"/>
        <v>0</v>
      </c>
      <c r="AP4" s="37"/>
      <c r="AQ4" s="36">
        <f t="shared" si="2"/>
        <v>0</v>
      </c>
      <c r="AR4" s="37">
        <v>8.5000000000000006E-2</v>
      </c>
      <c r="AS4" s="36">
        <f t="shared" si="9"/>
        <v>2.19</v>
      </c>
      <c r="AT4" s="1"/>
      <c r="AU4" s="37">
        <v>0.04</v>
      </c>
      <c r="AV4" s="36">
        <f t="shared" si="3"/>
        <v>1.03</v>
      </c>
      <c r="AW4" s="36"/>
      <c r="AX4" s="37"/>
      <c r="AY4" s="36">
        <f t="shared" si="10"/>
        <v>0</v>
      </c>
      <c r="AZ4" s="36"/>
      <c r="BA4" s="37"/>
      <c r="BB4" s="36">
        <f t="shared" si="11"/>
        <v>0</v>
      </c>
      <c r="BC4" s="36">
        <f t="shared" si="12"/>
        <v>4.25</v>
      </c>
      <c r="BD4" s="36" t="str">
        <f t="shared" si="4"/>
        <v/>
      </c>
      <c r="BE4" s="38" t="str">
        <f t="shared" si="5"/>
        <v/>
      </c>
      <c r="BF4" s="10">
        <v>25.71</v>
      </c>
      <c r="BG4" s="10">
        <v>69.989999999999995</v>
      </c>
      <c r="BH4" s="38">
        <f t="shared" si="13"/>
        <v>0.63270000000000004</v>
      </c>
      <c r="BI4" s="10"/>
      <c r="BJ4" s="9">
        <v>4734</v>
      </c>
      <c r="BK4" s="36" t="str">
        <f t="shared" ref="BK4" si="16">IF(ISERROR(BD4*BJ4),"",BD4*BJ4)</f>
        <v/>
      </c>
      <c r="BL4" s="36">
        <f t="shared" ref="BL4" si="17">IF(ISERROR(BF4*BJ4),"",BF4*BJ4)</f>
        <v>121711.14</v>
      </c>
      <c r="BM4" s="54"/>
    </row>
    <row r="5" spans="1:65" ht="45" customHeight="1">
      <c r="A5" s="31">
        <v>4</v>
      </c>
      <c r="B5" s="1"/>
      <c r="C5" s="1"/>
      <c r="D5" s="1" t="s">
        <v>5</v>
      </c>
      <c r="E5" s="1"/>
      <c r="F5" s="1" t="s">
        <v>4</v>
      </c>
      <c r="G5" s="1" t="s">
        <v>72</v>
      </c>
      <c r="H5" s="1" t="s">
        <v>73</v>
      </c>
      <c r="I5" s="1" t="s">
        <v>67</v>
      </c>
      <c r="J5" s="1" t="s">
        <v>74</v>
      </c>
      <c r="K5" s="51" t="s">
        <v>75</v>
      </c>
      <c r="L5" s="1" t="s">
        <v>66</v>
      </c>
      <c r="M5" s="55" t="s">
        <v>71</v>
      </c>
      <c r="N5" s="1"/>
      <c r="O5" s="1"/>
      <c r="P5" s="57" t="s">
        <v>83</v>
      </c>
      <c r="Q5" s="57"/>
      <c r="R5" s="1" t="s">
        <v>60</v>
      </c>
      <c r="S5" s="32"/>
      <c r="T5" s="5">
        <v>7.8</v>
      </c>
      <c r="U5" s="6">
        <v>13.19</v>
      </c>
      <c r="V5" s="6">
        <v>13.19</v>
      </c>
      <c r="W5" s="56"/>
      <c r="X5" s="1" t="s">
        <v>3</v>
      </c>
      <c r="Y5" s="45">
        <v>45</v>
      </c>
      <c r="Z5" s="45">
        <v>31</v>
      </c>
      <c r="AA5" s="45">
        <v>26</v>
      </c>
      <c r="AB5" s="33"/>
      <c r="AC5" s="34">
        <v>2</v>
      </c>
      <c r="AD5" s="49">
        <f t="shared" si="6"/>
        <v>3.5999999999999997E-2</v>
      </c>
      <c r="AE5" s="35">
        <f t="shared" si="7"/>
        <v>3611</v>
      </c>
      <c r="AF5" s="1">
        <v>3700</v>
      </c>
      <c r="AG5" s="36">
        <f t="shared" si="8"/>
        <v>1.02</v>
      </c>
      <c r="AH5" s="55" t="s">
        <v>68</v>
      </c>
      <c r="AI5" s="37">
        <v>0.314</v>
      </c>
      <c r="AJ5" s="36" t="str">
        <f>IF(ISERROR(#REF!*AI5),"",#REF!*AI5)</f>
        <v/>
      </c>
      <c r="AK5" s="36" t="str">
        <f>IF(ISERROR(#REF!+AG5+AJ5),"",#REF!+AG5+AJ5)</f>
        <v/>
      </c>
      <c r="AL5" s="37">
        <v>0.04</v>
      </c>
      <c r="AM5" s="36">
        <f t="shared" si="0"/>
        <v>1.03</v>
      </c>
      <c r="AN5" s="37">
        <v>0</v>
      </c>
      <c r="AO5" s="36">
        <f t="shared" si="1"/>
        <v>0</v>
      </c>
      <c r="AP5" s="37"/>
      <c r="AQ5" s="36">
        <f t="shared" si="2"/>
        <v>0</v>
      </c>
      <c r="AR5" s="37">
        <v>8.5000000000000006E-2</v>
      </c>
      <c r="AS5" s="36">
        <f t="shared" si="9"/>
        <v>2.19</v>
      </c>
      <c r="AT5" s="1"/>
      <c r="AU5" s="37">
        <v>0.04</v>
      </c>
      <c r="AV5" s="36">
        <f t="shared" si="3"/>
        <v>1.03</v>
      </c>
      <c r="AW5" s="36"/>
      <c r="AX5" s="37"/>
      <c r="AY5" s="36">
        <f t="shared" si="10"/>
        <v>0</v>
      </c>
      <c r="AZ5" s="36"/>
      <c r="BA5" s="37"/>
      <c r="BB5" s="36">
        <f t="shared" si="11"/>
        <v>0</v>
      </c>
      <c r="BC5" s="36">
        <f t="shared" si="12"/>
        <v>4.25</v>
      </c>
      <c r="BD5" s="36" t="str">
        <f t="shared" si="4"/>
        <v/>
      </c>
      <c r="BE5" s="38" t="str">
        <f t="shared" si="5"/>
        <v/>
      </c>
      <c r="BF5" s="10">
        <v>25.71</v>
      </c>
      <c r="BG5" s="10">
        <v>69.989999999999995</v>
      </c>
      <c r="BH5" s="38">
        <f t="shared" si="13"/>
        <v>0.63270000000000004</v>
      </c>
      <c r="BI5" s="10"/>
      <c r="BJ5" s="9">
        <v>3544</v>
      </c>
      <c r="BK5" s="36" t="str">
        <f t="shared" si="14"/>
        <v/>
      </c>
      <c r="BL5" s="36">
        <f t="shared" si="15"/>
        <v>91116.24</v>
      </c>
    </row>
    <row r="6" spans="1:65" ht="45" customHeight="1">
      <c r="A6" s="31">
        <v>5</v>
      </c>
      <c r="B6" s="1"/>
      <c r="C6" s="1"/>
      <c r="D6" s="1" t="s">
        <v>5</v>
      </c>
      <c r="E6" s="1"/>
      <c r="F6" s="1" t="s">
        <v>4</v>
      </c>
      <c r="G6" s="1" t="s">
        <v>72</v>
      </c>
      <c r="H6" s="1" t="s">
        <v>73</v>
      </c>
      <c r="I6" s="1" t="s">
        <v>67</v>
      </c>
      <c r="J6" s="1" t="s">
        <v>74</v>
      </c>
      <c r="K6" s="51" t="s">
        <v>75</v>
      </c>
      <c r="L6" s="1" t="s">
        <v>66</v>
      </c>
      <c r="M6" s="55" t="s">
        <v>79</v>
      </c>
      <c r="N6" s="1"/>
      <c r="O6" s="1"/>
      <c r="P6" s="57" t="s">
        <v>84</v>
      </c>
      <c r="Q6" s="57"/>
      <c r="R6" s="1" t="s">
        <v>60</v>
      </c>
      <c r="S6" s="32"/>
      <c r="T6" s="5">
        <v>7.8</v>
      </c>
      <c r="U6" s="6">
        <v>13.19</v>
      </c>
      <c r="V6" s="6">
        <v>13.19</v>
      </c>
      <c r="W6" s="56"/>
      <c r="X6" s="1" t="s">
        <v>3</v>
      </c>
      <c r="Y6" s="45">
        <v>45</v>
      </c>
      <c r="Z6" s="45">
        <v>31</v>
      </c>
      <c r="AA6" s="45">
        <v>26</v>
      </c>
      <c r="AB6" s="33"/>
      <c r="AC6" s="34">
        <v>2</v>
      </c>
      <c r="AD6" s="49">
        <f t="shared" si="6"/>
        <v>3.5999999999999997E-2</v>
      </c>
      <c r="AE6" s="35">
        <f t="shared" si="7"/>
        <v>3611</v>
      </c>
      <c r="AF6" s="1">
        <v>3700</v>
      </c>
      <c r="AG6" s="36">
        <f t="shared" si="8"/>
        <v>1.02</v>
      </c>
      <c r="AH6" s="55" t="s">
        <v>68</v>
      </c>
      <c r="AI6" s="37">
        <v>0.314</v>
      </c>
      <c r="AJ6" s="36" t="str">
        <f>IF(ISERROR(#REF!*AI6),"",#REF!*AI6)</f>
        <v/>
      </c>
      <c r="AK6" s="36" t="str">
        <f>IF(ISERROR(#REF!+AG6+AJ6),"",#REF!+AG6+AJ6)</f>
        <v/>
      </c>
      <c r="AL6" s="37">
        <v>0.04</v>
      </c>
      <c r="AM6" s="36">
        <f t="shared" si="0"/>
        <v>1.03</v>
      </c>
      <c r="AN6" s="37">
        <v>0</v>
      </c>
      <c r="AO6" s="36">
        <f t="shared" si="1"/>
        <v>0</v>
      </c>
      <c r="AP6" s="37"/>
      <c r="AQ6" s="36">
        <f t="shared" si="2"/>
        <v>0</v>
      </c>
      <c r="AR6" s="37">
        <v>8.5000000000000006E-2</v>
      </c>
      <c r="AS6" s="36">
        <f t="shared" si="9"/>
        <v>2.19</v>
      </c>
      <c r="AT6" s="1"/>
      <c r="AU6" s="37">
        <v>0.04</v>
      </c>
      <c r="AV6" s="36">
        <f t="shared" si="3"/>
        <v>1.03</v>
      </c>
      <c r="AW6" s="36"/>
      <c r="AX6" s="37"/>
      <c r="AY6" s="36">
        <f t="shared" si="10"/>
        <v>0</v>
      </c>
      <c r="AZ6" s="36"/>
      <c r="BA6" s="37"/>
      <c r="BB6" s="36">
        <f t="shared" si="11"/>
        <v>0</v>
      </c>
      <c r="BC6" s="36">
        <f t="shared" si="12"/>
        <v>4.25</v>
      </c>
      <c r="BD6" s="36" t="str">
        <f t="shared" si="4"/>
        <v/>
      </c>
      <c r="BE6" s="38" t="str">
        <f t="shared" si="5"/>
        <v/>
      </c>
      <c r="BF6" s="10">
        <v>25.71</v>
      </c>
      <c r="BG6" s="10">
        <v>69.989999999999995</v>
      </c>
      <c r="BH6" s="38">
        <f t="shared" si="13"/>
        <v>0.63270000000000004</v>
      </c>
      <c r="BI6" s="10"/>
      <c r="BJ6" s="9">
        <v>2180</v>
      </c>
      <c r="BK6" s="36" t="str">
        <f t="shared" si="14"/>
        <v/>
      </c>
      <c r="BL6" s="36">
        <f t="shared" si="15"/>
        <v>56047.8</v>
      </c>
    </row>
    <row r="7" spans="1:65" ht="45" customHeight="1">
      <c r="A7" s="31">
        <v>6</v>
      </c>
      <c r="B7" s="1"/>
      <c r="C7" s="1"/>
      <c r="D7" s="1" t="s">
        <v>5</v>
      </c>
      <c r="E7" s="1"/>
      <c r="F7" s="1" t="s">
        <v>4</v>
      </c>
      <c r="G7" s="1" t="s">
        <v>72</v>
      </c>
      <c r="H7" s="1" t="s">
        <v>73</v>
      </c>
      <c r="I7" s="1" t="s">
        <v>67</v>
      </c>
      <c r="J7" s="1" t="s">
        <v>74</v>
      </c>
      <c r="K7" s="51" t="s">
        <v>75</v>
      </c>
      <c r="L7" s="1" t="s">
        <v>66</v>
      </c>
      <c r="M7" s="55" t="s">
        <v>80</v>
      </c>
      <c r="N7" s="1"/>
      <c r="O7" s="1"/>
      <c r="P7" s="57" t="s">
        <v>85</v>
      </c>
      <c r="Q7" s="57"/>
      <c r="R7" s="1" t="s">
        <v>60</v>
      </c>
      <c r="S7" s="32"/>
      <c r="T7" s="5">
        <v>7.8</v>
      </c>
      <c r="U7" s="6">
        <v>13.19</v>
      </c>
      <c r="V7" s="6">
        <v>13.19</v>
      </c>
      <c r="W7" s="56"/>
      <c r="X7" s="1" t="s">
        <v>3</v>
      </c>
      <c r="Y7" s="45">
        <v>45</v>
      </c>
      <c r="Z7" s="45">
        <v>31</v>
      </c>
      <c r="AA7" s="45">
        <v>26</v>
      </c>
      <c r="AB7" s="33"/>
      <c r="AC7" s="34">
        <v>2</v>
      </c>
      <c r="AD7" s="49">
        <f t="shared" si="6"/>
        <v>3.5999999999999997E-2</v>
      </c>
      <c r="AE7" s="35">
        <f t="shared" si="7"/>
        <v>3611</v>
      </c>
      <c r="AF7" s="1">
        <v>3700</v>
      </c>
      <c r="AG7" s="36">
        <f t="shared" si="8"/>
        <v>1.02</v>
      </c>
      <c r="AH7" s="55" t="s">
        <v>68</v>
      </c>
      <c r="AI7" s="37">
        <v>0.314</v>
      </c>
      <c r="AJ7" s="36" t="str">
        <f>IF(ISERROR(#REF!*AI7),"",#REF!*AI7)</f>
        <v/>
      </c>
      <c r="AK7" s="36" t="str">
        <f>IF(ISERROR(#REF!+AG7+AJ7),"",#REF!+AG7+AJ7)</f>
        <v/>
      </c>
      <c r="AL7" s="37">
        <v>0.04</v>
      </c>
      <c r="AM7" s="36">
        <f t="shared" si="0"/>
        <v>1.03</v>
      </c>
      <c r="AN7" s="37">
        <v>0</v>
      </c>
      <c r="AO7" s="36">
        <f t="shared" si="1"/>
        <v>0</v>
      </c>
      <c r="AP7" s="37"/>
      <c r="AQ7" s="36">
        <f t="shared" si="2"/>
        <v>0</v>
      </c>
      <c r="AR7" s="37">
        <v>8.5000000000000006E-2</v>
      </c>
      <c r="AS7" s="36">
        <f t="shared" si="9"/>
        <v>2.19</v>
      </c>
      <c r="AT7" s="1"/>
      <c r="AU7" s="37">
        <v>0.04</v>
      </c>
      <c r="AV7" s="36">
        <f t="shared" si="3"/>
        <v>1.03</v>
      </c>
      <c r="AW7" s="36"/>
      <c r="AX7" s="37"/>
      <c r="AY7" s="36">
        <f t="shared" si="10"/>
        <v>0</v>
      </c>
      <c r="AZ7" s="36"/>
      <c r="BA7" s="37"/>
      <c r="BB7" s="36">
        <f t="shared" si="11"/>
        <v>0</v>
      </c>
      <c r="BC7" s="36">
        <f t="shared" si="12"/>
        <v>4.25</v>
      </c>
      <c r="BD7" s="36" t="str">
        <f t="shared" si="4"/>
        <v/>
      </c>
      <c r="BE7" s="38" t="str">
        <f t="shared" si="5"/>
        <v/>
      </c>
      <c r="BF7" s="10">
        <v>25.71</v>
      </c>
      <c r="BG7" s="10">
        <v>69.989999999999995</v>
      </c>
      <c r="BH7" s="38">
        <f t="shared" si="13"/>
        <v>0.63270000000000004</v>
      </c>
      <c r="BI7" s="10"/>
      <c r="BJ7" s="9">
        <v>2180</v>
      </c>
      <c r="BK7" s="36" t="str">
        <f t="shared" si="14"/>
        <v/>
      </c>
      <c r="BL7" s="36">
        <f t="shared" si="15"/>
        <v>56047.8</v>
      </c>
    </row>
  </sheetData>
  <sheetProtection insertRows="0" deleteRows="0" sort="0"/>
  <protectedRanges>
    <protectedRange sqref="AR1:AS1 AW1 AZ1 T2:V7 P4:Q7 N2:N3 L2:L3 A2:J208 L4:N208 AI2:BE7 BJ2:BJ7 BG2:BH7 R2:S7 W2:AG7 P8:S208 W8:BB208 T8:V10 T17:V208" name="Range1"/>
    <protectedRange sqref="K2:K213" name="Range1_1"/>
    <protectedRange sqref="BI2:BI208" name="Range1_2"/>
    <protectedRange sqref="O2:O208" name="Range1_2_1"/>
    <protectedRange sqref="P2:P3" name="Range1_3_1"/>
    <protectedRange sqref="Q2:Q3" name="Range1_3_2"/>
    <protectedRange sqref="AH2:AH7" name="Range1_3"/>
    <protectedRange sqref="M2:M3" name="Range1_4"/>
  </protectedRanges>
  <phoneticPr fontId="1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X2:X7</xm:sqref>
        </x14:dataValidation>
        <x14:dataValidation type="list" allowBlank="1" showInputMessage="1" showErrorMessage="1">
          <x14:formula1>
            <xm:f>#REF!</xm:f>
          </x14:formula1>
          <xm:sqref>R2:R7</xm:sqref>
        </x14:dataValidation>
        <x14:dataValidation type="list" allowBlank="1" showInputMessage="1" showErrorMessage="1">
          <x14:formula1>
            <xm:f>#REF!</xm:f>
          </x14:formula1>
          <xm:sqref>E2:E7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2026-03-17T03:37:32Z</dcterms:modified>
</cp:coreProperties>
</file>