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70" windowHeight="12375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data'!$S$2:$S$5</definedName>
    <definedName name="ALLOCATE">[2]comments!$F$3:$F$21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rand">'[3]1-Import Product Data Sheet'!$N$102:$N$144</definedName>
    <definedName name="brands">'[1]other data'!$K$2:$K$48</definedName>
    <definedName name="CATEGORY">[4]Sheet1!$DW$2:$DW$3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ur">[4]Sheet1!$EH$2:$EH$3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iffgrp">'[1]diff group head'!$A$2:$A$47</definedName>
    <definedName name="DIFFS">'[1]other data'!$AF$2:$AF$13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[4]Sheet1!$EC$2:$EC$3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[2]hangers!$B$3:$B$29</definedName>
    <definedName name="hanger2">[2]hangers!$G$3:$G$29</definedName>
    <definedName name="KD">[4]Sheet1!$DS$2:$DS$2</definedName>
    <definedName name="loctype">'[1]other data'!$BN$2:$BN$6</definedName>
    <definedName name="M">[4]Sheet1!$EA$2:$EA$3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RDERTYPE">'[1]other data'!$AN$2:$AN$6</definedName>
    <definedName name="OTB">'[2]other data'!$Q$2:$Q$13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[4]Sheet1!$EE$2:$EE$3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o_type">'[1]other data'!$AU$2:$AU$11</definedName>
    <definedName name="PORT_IFF">[5]a!$A$10:$B$35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vBuy">'[3]1-Import Product Data Sheet'!$AR$26:$AR$27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[6]Q1!$C$38</definedName>
    <definedName name="QSFOB_2">"'file://192.168.20.8/beyond%20basic/slard%20-%20design/customs%20memo/master%20copy%20quote%20sheet%202.xls'#$q1.$c$38"</definedName>
    <definedName name="RateSeq">'[3]1-Import Product Data Sheet'!$X$2</definedName>
    <definedName name="runnum">'[1]other data'!$BI$2:$BI$18</definedName>
    <definedName name="scalenum">'[1]other data'!$BG$2:$BG$18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PECIAL">[2]comments!$B$3:$B$39</definedName>
    <definedName name="ssn_code">'[1]other data'!$AQ$2:$AQ$110</definedName>
    <definedName name="ssn_phase">'[1]other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'[2]other data'!$O$2:$O$7</definedName>
    <definedName name="TICKET">[2]tickets!$B$3:$B$27</definedName>
    <definedName name="ticket2">[2]tickets!$G$3:$G$27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UDA3A">'[1]other data'!$AY$2:$AY$4</definedName>
    <definedName name="UDA3B">'[1]other data'!$AZ$2:$AZ$6</definedName>
    <definedName name="UNIT">[4]Sheet1!$EF$2:$EF$3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ood">[4]Sheet1!$EG$2:$EG$3</definedName>
    <definedName name="YNE">'[1]other data'!$BB$2:$BB$5</definedName>
    <definedName name="YNES">'[1]other data'!$BR$2:$BR$6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8" l="1"/>
  <c r="R5" i="8"/>
  <c r="S4" i="8"/>
  <c r="R4" i="8"/>
  <c r="S3" i="8"/>
  <c r="R3" i="8"/>
  <c r="S2" i="8"/>
  <c r="R2" i="8"/>
  <c r="AG5" i="8" l="1"/>
  <c r="AG4" i="8"/>
  <c r="AG3" i="8"/>
  <c r="AG2" i="8"/>
  <c r="AY5" i="8"/>
  <c r="AQ5" i="8"/>
  <c r="AN5" i="8"/>
  <c r="AK5" i="8"/>
  <c r="AI5" i="8"/>
  <c r="AA5" i="8"/>
  <c r="AB5" i="8" s="1"/>
  <c r="AD5" i="8" s="1"/>
  <c r="AY4" i="8"/>
  <c r="AQ4" i="8"/>
  <c r="AN4" i="8"/>
  <c r="AK4" i="8"/>
  <c r="AI4" i="8"/>
  <c r="AB4" i="8"/>
  <c r="AD4" i="8" s="1"/>
  <c r="AA4" i="8"/>
  <c r="AY3" i="8"/>
  <c r="AQ3" i="8"/>
  <c r="AN3" i="8"/>
  <c r="AK3" i="8"/>
  <c r="AI3" i="8"/>
  <c r="AA3" i="8"/>
  <c r="AB3" i="8" s="1"/>
  <c r="AD3" i="8" s="1"/>
  <c r="AY2" i="8"/>
  <c r="AQ2" i="8"/>
  <c r="AN2" i="8"/>
  <c r="AK2" i="8"/>
  <c r="AI2" i="8"/>
  <c r="AA2" i="8"/>
  <c r="AB2" i="8" s="1"/>
  <c r="AD2" i="8" s="1"/>
  <c r="AR5" i="8" l="1"/>
  <c r="AS5" i="8" s="1"/>
  <c r="AR4" i="8"/>
  <c r="AS4" i="8" s="1"/>
  <c r="AX4" i="8" s="1"/>
  <c r="AR3" i="8"/>
  <c r="AS3" i="8" s="1"/>
  <c r="AX3" i="8" s="1"/>
  <c r="AR2" i="8"/>
  <c r="AS2" i="8" s="1"/>
  <c r="AX2" i="8" s="1"/>
  <c r="AT3" i="8" l="1"/>
  <c r="AX5" i="8"/>
  <c r="AT5" i="8"/>
  <c r="AT4" i="8"/>
  <c r="AT2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<sst xmlns="http://schemas.openxmlformats.org/spreadsheetml/2006/main" count="91" uniqueCount="67">
  <si>
    <t>Brand</t>
  </si>
  <si>
    <t>Package Type</t>
  </si>
  <si>
    <t>Normal</t>
  </si>
  <si>
    <t>GIFT SET(59)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</si>
  <si>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</si>
  <si>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</si>
  <si>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</si>
  <si>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</si>
  <si>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</si>
  <si>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</si>
  <si>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</si>
  <si>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</si>
  <si>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</si>
  <si>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</si>
  <si>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</si>
  <si>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</si>
  <si>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</si>
  <si>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</si>
  <si>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</si>
  <si>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</si>
  <si>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</si>
  <si>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</si>
  <si>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</si>
  <si>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</si>
  <si>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</si>
  <si>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</si>
  <si>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</si>
  <si>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</si>
  <si>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</si>
  <si>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</si>
  <si>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</si>
  <si>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</si>
  <si>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</si>
  <si>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</si>
  <si>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</si>
  <si>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</si>
  <si>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</si>
  <si>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</si>
  <si>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</si>
  <si>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</si>
  <si>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</si>
  <si>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</si>
  <si>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</si>
  <si>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</si>
  <si>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</si>
  <si>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</si>
  <si>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</si>
  <si>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</si>
  <si>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</si>
  <si>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</si>
  <si>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</si>
  <si>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</si>
  <si>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</si>
  <si>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</si>
  <si>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Throw Bootie Gift Set</t>
  </si>
  <si>
    <t>Throw: Single Layer 100% poly, 220gsm glimmer soft PRINT
Bootie:  220gsm glimmer soft PRINT, Lining 100%poly 200gsm sherpa, side spliit, 2 berber pompom
Packaging:Gift box +PVC lid with ribbon insert, 1pc/ctn</t>
  </si>
  <si>
    <t>100% polyester Print Throw and Bootie Gift Set</t>
  </si>
  <si>
    <t>Print Throw and Bootie Gift Set</t>
  </si>
  <si>
    <t>50x60"/Bootie S</t>
  </si>
  <si>
    <t>50x60"/Bootie M</t>
  </si>
  <si>
    <t>50x60"/Bootie L</t>
  </si>
  <si>
    <t>50x60"/Bootie XL</t>
  </si>
  <si>
    <t>Camouflage Print</t>
  </si>
  <si>
    <t>MASON59-025</t>
    <phoneticPr fontId="9" type="noConversion"/>
  </si>
  <si>
    <t>MASON59-026</t>
  </si>
  <si>
    <t>MASON59-027</t>
  </si>
  <si>
    <t>MASON59-028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</si>
</sst>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4" fillId="0" borderId="0" applyProtection="0"/>
    <xf numFmtId="0" fontId="4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4" borderId="1" xfId="1" applyFont="1" applyFill="1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wrapText="1"/>
    </xf>
  </cellXfs>
  <cellStyles count="10">
    <cellStyle name="Currency 2" xfId="5"/>
    <cellStyle name="Normal 2" xfId="4"/>
    <cellStyle name="Normal 2 18 2" xfId="1"/>
    <cellStyle name="Normal 32 2 6" xfId="7"/>
    <cellStyle name="Normal_CCD-HSN  1.14.11_CCD-HSN  blanket &amp; throw 1301012" xfId="8"/>
    <cellStyle name="Percent 2" xfId="6"/>
    <cellStyle name="Style 1" xfId="3"/>
    <cellStyle name="常规" xfId="0" builtinId="0"/>
    <cellStyle name="样式 1 2" xfId="2"/>
    <cellStyle name="样式 1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ard%20-%20Design\Customs%20Memo\Master%20Copy%20Quote%20Sheet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ason%20Companies%202026%20Throw%20Bootie%20Set%20Item%20set%20up%202603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/>
      <sheetData sheetId="5" refreshError="1"/>
      <sheetData sheetId="6" refreshError="1"/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I3" t="str">
            <v>AF Afghanistan</v>
          </cell>
          <cell r="K3" t="str">
            <v>Non-Branded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I4" t="str">
            <v>AL Albania</v>
          </cell>
          <cell r="K4" t="str">
            <v>2 A Tee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I5" t="str">
            <v>DZ Algeria</v>
          </cell>
          <cell r="K5" t="str">
            <v>5 Diamond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4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29">
          <cell r="B29" t="str">
            <v>X</v>
          </cell>
          <cell r="G29" t="str">
            <v>x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B4" t="str">
            <v>FABULOUS FIND</v>
          </cell>
          <cell r="F4" t="str">
            <v>ATTRIBUTE GROUP</v>
          </cell>
        </row>
        <row r="5">
          <cell r="B5" t="str">
            <v>20% CHARGEBACK IF NOT SHIPPED COMPLETE WITHIN SHIP WINDOW.</v>
          </cell>
          <cell r="F5" t="str">
            <v>HISTORY</v>
          </cell>
        </row>
        <row r="6">
          <cell r="B6" t="str">
            <v>ANIMAL</v>
          </cell>
          <cell r="F6" t="str">
            <v>LOCATION RESTRICTIONS</v>
          </cell>
        </row>
        <row r="7">
          <cell r="B7" t="str">
            <v>BLACK/WHITE/RED</v>
          </cell>
          <cell r="F7" t="str">
            <v>OTHER</v>
          </cell>
        </row>
        <row r="8">
          <cell r="B8" t="str">
            <v>BOUTIQUE ESSENTIAL LABELS</v>
          </cell>
          <cell r="F8" t="str">
            <v>PROFILE</v>
          </cell>
        </row>
        <row r="9">
          <cell r="B9" t="str">
            <v>DO NOT EDI BULK</v>
          </cell>
          <cell r="F9" t="str">
            <v>SIZE SCALE</v>
          </cell>
        </row>
        <row r="10">
          <cell r="B10" t="str">
            <v>DO NOT PACK TO STORE BKDWNS</v>
          </cell>
          <cell r="F10" t="str">
            <v>THIS IS AN AD STYLE</v>
          </cell>
        </row>
        <row r="11">
          <cell r="B11" t="str">
            <v>FABULOUS FIND</v>
          </cell>
          <cell r="F11" t="str">
            <v>TREND</v>
          </cell>
        </row>
        <row r="12">
          <cell r="B12" t="str">
            <v>FLAT PACK</v>
          </cell>
          <cell r="F12" t="str">
            <v>VENDOR MINIMUMS</v>
          </cell>
        </row>
        <row r="13">
          <cell r="B13" t="str">
            <v>GOLD</v>
          </cell>
          <cell r="F13" t="str">
            <v>VENDOR PREPACK</v>
          </cell>
        </row>
        <row r="14">
          <cell r="B14" t="str">
            <v>HANDBAGS MUST BE STUFFED</v>
          </cell>
          <cell r="F14" t="str">
            <v>x</v>
          </cell>
        </row>
        <row r="15">
          <cell r="B15" t="str">
            <v>HOLD OFF FLOOR</v>
          </cell>
          <cell r="F15" t="str">
            <v>x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x</v>
          </cell>
        </row>
        <row r="36">
          <cell r="B36" t="str">
            <v>x</v>
          </cell>
        </row>
        <row r="37">
          <cell r="B37" t="str">
            <v>X</v>
          </cell>
        </row>
        <row r="38">
          <cell r="B38" t="str">
            <v>x</v>
          </cell>
        </row>
        <row r="39">
          <cell r="B39" t="str">
            <v>x</v>
          </cell>
        </row>
      </sheetData>
      <sheetData sheetId="6">
        <row r="2">
          <cell r="B2" t="str">
            <v>10% CHARGEBACK IF NOT SHIPPED COMPLETE WITHIN SHIP WINDOW.</v>
          </cell>
          <cell r="O2" t="str">
            <v>NET 15</v>
          </cell>
          <cell r="Q2" t="str">
            <v>JAN</v>
          </cell>
          <cell r="S2" t="str">
            <v>YES</v>
          </cell>
        </row>
        <row r="3">
          <cell r="B3" t="str">
            <v>15% CHARGEBACK IF NOT SHIPPED COMPLETE WITHIN SHIP WINDOW.</v>
          </cell>
          <cell r="O3" t="str">
            <v>NET 30</v>
          </cell>
          <cell r="Q3" t="str">
            <v>FEB</v>
          </cell>
          <cell r="S3" t="str">
            <v>NO</v>
          </cell>
        </row>
        <row r="4">
          <cell r="B4" t="str">
            <v>20% CHARGEBACK IF NOT SHIPPED COMPLETE WITHIN SHIP WINDOW.</v>
          </cell>
          <cell r="O4" t="str">
            <v>NET 45</v>
          </cell>
          <cell r="Q4" t="str">
            <v>MAR</v>
          </cell>
        </row>
        <row r="5">
          <cell r="B5" t="str">
            <v>25% CHARGEBACK IF NOT SHIPPED COMPLETE WITHIN SHIP WINDOW.</v>
          </cell>
          <cell r="O5" t="str">
            <v>NET 60</v>
          </cell>
          <cell r="Q5" t="str">
            <v>APR</v>
          </cell>
        </row>
        <row r="6">
          <cell r="O6" t="str">
            <v>x</v>
          </cell>
          <cell r="Q6" t="str">
            <v>MAY</v>
          </cell>
        </row>
        <row r="7">
          <cell r="O7" t="str">
            <v>x</v>
          </cell>
          <cell r="Q7" t="str">
            <v>JUN</v>
          </cell>
        </row>
        <row r="8">
          <cell r="Q8" t="str">
            <v>JUL</v>
          </cell>
        </row>
        <row r="9">
          <cell r="Q9" t="str">
            <v>AUG</v>
          </cell>
        </row>
        <row r="10">
          <cell r="Q10" t="str">
            <v>SEP</v>
          </cell>
        </row>
        <row r="11">
          <cell r="Q11" t="str">
            <v>OCT</v>
          </cell>
        </row>
        <row r="12">
          <cell r="Q12" t="str">
            <v>NOV</v>
          </cell>
        </row>
        <row r="13">
          <cell r="Q13" t="str">
            <v>DEC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 2.11.2026"/>
      <sheetName val="ValueSelection"/>
      <sheetName val="Data"/>
    </sheetNames>
    <sheetDataSet>
      <sheetData sheetId="0"/>
      <sheetData sheetId="1"/>
      <sheetData sheetId="2">
        <row r="79">
          <cell r="C79">
            <v>6.28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"/>
  <sheetViews>
    <sheetView tabSelected="1" workbookViewId="0">
      <pane xSplit="11" ySplit="1" topLeftCell="L2" activePane="bottomRight" state="frozen"/>
      <selection pane="topRight" activeCell="K1" sqref="K1"/>
      <selection pane="bottomLeft" activeCell="A4" sqref="A4"/>
      <selection pane="bottomRight" sqref="A1:XFD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1.28515625" style="3" customWidth="1"/>
    <col min="6" max="6" width="7.5703125" style="3" customWidth="1"/>
    <col min="7" max="7" width="14" style="3" customWidth="1"/>
    <col min="8" max="8" width="14.140625" style="3" customWidth="1"/>
    <col min="9" max="9" width="47.140625" style="3" customWidth="1"/>
    <col min="10" max="10" width="13.140625" style="3" customWidth="1"/>
    <col min="11" max="11" width="11.42578125" style="3" customWidth="1"/>
    <col min="12" max="12" width="6.140625" style="3" customWidth="1"/>
    <col min="13" max="13" width="14.28515625" style="3" customWidth="1"/>
    <col min="14" max="14" width="16.28515625" style="3" customWidth="1"/>
    <col min="15" max="15" width="5.5703125" style="3" customWidth="1"/>
    <col min="16" max="16" width="9.7109375" style="4" customWidth="1"/>
    <col min="17" max="17" width="8" style="5" customWidth="1"/>
    <col min="18" max="18" width="12" style="6" customWidth="1"/>
    <col min="19" max="19" width="8.5703125" style="6" customWidth="1"/>
    <col min="20" max="20" width="8.140625" style="6" customWidth="1"/>
    <col min="21" max="21" width="9.42578125" style="3" customWidth="1"/>
    <col min="22" max="22" width="8.140625" style="5" customWidth="1"/>
    <col min="23" max="23" width="8.7109375" style="5" customWidth="1"/>
    <col min="24" max="24" width="7.140625" style="5" customWidth="1"/>
    <col min="25" max="25" width="9" style="5" customWidth="1"/>
    <col min="26" max="26" width="6.28515625" style="7" customWidth="1"/>
    <col min="27" max="27" width="10" style="5" customWidth="1"/>
    <col min="28" max="28" width="9.85546875" style="7" customWidth="1"/>
    <col min="29" max="29" width="7.85546875" style="3" customWidth="1"/>
    <col min="30" max="30" width="8.85546875" style="6" customWidth="1"/>
    <col min="31" max="31" width="7.85546875" style="3" customWidth="1"/>
    <col min="32" max="32" width="8.42578125" style="8" customWidth="1"/>
    <col min="33" max="33" width="9" style="6" customWidth="1"/>
    <col min="34" max="34" width="7.85546875" style="8" customWidth="1"/>
    <col min="35" max="35" width="5.85546875" style="6" customWidth="1"/>
    <col min="36" max="36" width="9.5703125" style="3" customWidth="1"/>
    <col min="37" max="37" width="9.5703125" style="8" customWidth="1"/>
    <col min="38" max="38" width="10" style="6" customWidth="1"/>
    <col min="39" max="39" width="9.5703125" style="6" customWidth="1"/>
    <col min="40" max="40" width="9.42578125" style="6" customWidth="1"/>
    <col min="41" max="41" width="7.140625" style="8" customWidth="1"/>
    <col min="42" max="42" width="7.85546875" style="6" customWidth="1"/>
    <col min="43" max="43" width="9.5703125" style="6" customWidth="1"/>
    <col min="44" max="44" width="8.140625" style="6" customWidth="1"/>
    <col min="45" max="45" width="9.140625" style="3" customWidth="1"/>
    <col min="46" max="47" width="9.140625" style="3"/>
    <col min="48" max="49" width="9.140625" style="6"/>
    <col min="50" max="16384" width="9.140625" style="3"/>
  </cols>
  <sheetData>
    <row r="1" spans="1:51" ht="68.099999999999994" customHeight="1">
      <c r="A1" s="11" t="s">
        <v>4</v>
      </c>
      <c r="B1" s="11" t="s">
        <v>5</v>
      </c>
      <c r="C1" s="42" t="s">
        <v>6</v>
      </c>
      <c r="D1" s="43" t="s">
        <v>0</v>
      </c>
      <c r="E1" s="13" t="s">
        <v>50</v>
      </c>
      <c r="F1" s="42" t="s">
        <v>7</v>
      </c>
      <c r="G1" s="12" t="s">
        <v>8</v>
      </c>
      <c r="H1" s="41" t="s">
        <v>52</v>
      </c>
      <c r="I1" s="12" t="s">
        <v>9</v>
      </c>
      <c r="J1" s="12" t="s">
        <v>10</v>
      </c>
      <c r="K1" s="12" t="s">
        <v>11</v>
      </c>
      <c r="L1" s="42" t="s">
        <v>12</v>
      </c>
      <c r="M1" s="42" t="s">
        <v>13</v>
      </c>
      <c r="N1" s="42" t="s">
        <v>14</v>
      </c>
      <c r="O1" s="41" t="s">
        <v>53</v>
      </c>
      <c r="P1" s="14" t="s">
        <v>15</v>
      </c>
      <c r="Q1" s="15" t="s">
        <v>16</v>
      </c>
      <c r="R1" s="16" t="s">
        <v>17</v>
      </c>
      <c r="S1" s="17" t="s">
        <v>18</v>
      </c>
      <c r="T1" s="18" t="s">
        <v>19</v>
      </c>
      <c r="U1" s="19" t="s">
        <v>1</v>
      </c>
      <c r="V1" s="20" t="s">
        <v>20</v>
      </c>
      <c r="W1" s="20" t="s">
        <v>21</v>
      </c>
      <c r="X1" s="20" t="s">
        <v>22</v>
      </c>
      <c r="Y1" s="20" t="s">
        <v>23</v>
      </c>
      <c r="Z1" s="21" t="s">
        <v>24</v>
      </c>
      <c r="AA1" s="22" t="s">
        <v>25</v>
      </c>
      <c r="AB1" s="23" t="s">
        <v>26</v>
      </c>
      <c r="AC1" s="11" t="s">
        <v>27</v>
      </c>
      <c r="AD1" s="24" t="s">
        <v>28</v>
      </c>
      <c r="AE1" s="11" t="s">
        <v>29</v>
      </c>
      <c r="AF1" s="25" t="s">
        <v>30</v>
      </c>
      <c r="AG1" s="26" t="s">
        <v>31</v>
      </c>
      <c r="AH1" s="25" t="s">
        <v>32</v>
      </c>
      <c r="AI1" s="24" t="s">
        <v>33</v>
      </c>
      <c r="AJ1" s="44" t="s">
        <v>34</v>
      </c>
      <c r="AK1" s="24" t="s">
        <v>35</v>
      </c>
      <c r="AL1" s="19" t="s">
        <v>36</v>
      </c>
      <c r="AM1" s="25" t="s">
        <v>37</v>
      </c>
      <c r="AN1" s="24" t="s">
        <v>38</v>
      </c>
      <c r="AO1" s="19" t="s">
        <v>39</v>
      </c>
      <c r="AP1" s="25" t="s">
        <v>40</v>
      </c>
      <c r="AQ1" s="24" t="s">
        <v>41</v>
      </c>
      <c r="AR1" s="24" t="s">
        <v>42</v>
      </c>
      <c r="AS1" s="27" t="s">
        <v>43</v>
      </c>
      <c r="AT1" s="27" t="s">
        <v>44</v>
      </c>
      <c r="AU1" s="28" t="s">
        <v>45</v>
      </c>
      <c r="AV1" s="11" t="s">
        <v>46</v>
      </c>
      <c r="AW1" s="11" t="s">
        <v>47</v>
      </c>
      <c r="AX1" s="29" t="s">
        <v>48</v>
      </c>
      <c r="AY1" s="29" t="s">
        <v>49</v>
      </c>
    </row>
    <row r="2" spans="1:51" ht="90">
      <c r="A2" s="30">
        <v>1</v>
      </c>
      <c r="B2" s="1"/>
      <c r="C2" s="1"/>
      <c r="D2" s="1"/>
      <c r="E2" s="1" t="s">
        <v>3</v>
      </c>
      <c r="F2" s="1" t="s">
        <v>54</v>
      </c>
      <c r="G2" s="1" t="s">
        <v>56</v>
      </c>
      <c r="H2" s="1" t="s">
        <v>57</v>
      </c>
      <c r="I2" s="1" t="s">
        <v>55</v>
      </c>
      <c r="J2" s="1" t="s">
        <v>58</v>
      </c>
      <c r="K2" s="46" t="s">
        <v>62</v>
      </c>
      <c r="L2" s="1"/>
      <c r="M2" s="47" t="s">
        <v>63</v>
      </c>
      <c r="N2" s="45"/>
      <c r="O2" s="1" t="s">
        <v>51</v>
      </c>
      <c r="P2" s="31"/>
      <c r="Q2" s="32">
        <v>7.8</v>
      </c>
      <c r="R2" s="33">
        <f>IF(ISERROR(P2/Q2),"",P2/Q2)</f>
        <v>0</v>
      </c>
      <c r="S2" s="34">
        <f>'[7]CCD 2.11.2026'!C79</f>
        <v>6.28</v>
      </c>
      <c r="T2" s="9"/>
      <c r="U2" s="1" t="s">
        <v>2</v>
      </c>
      <c r="V2" s="32">
        <v>34</v>
      </c>
      <c r="W2" s="32">
        <v>36.5</v>
      </c>
      <c r="X2" s="32">
        <v>14.5</v>
      </c>
      <c r="Y2" s="32"/>
      <c r="Z2" s="35">
        <v>1</v>
      </c>
      <c r="AA2" s="36">
        <f>IF(V2="","",V2*W2*X2/1000000)</f>
        <v>1.79945E-2</v>
      </c>
      <c r="AB2" s="37">
        <f>IF(Z2="","",65/AA2*Z2)</f>
        <v>3612.2148434243795</v>
      </c>
      <c r="AC2" s="1"/>
      <c r="AD2" s="38">
        <f>IF(ISERROR(AC2/AB2),"",AC2/AB2)</f>
        <v>0</v>
      </c>
      <c r="AE2" s="1"/>
      <c r="AF2" s="39">
        <v>8.5000000000000006E-2</v>
      </c>
      <c r="AG2" s="38">
        <f>IF(ISERROR(S2*AF2),"",S2*AF2)</f>
        <v>0.53380000000000005</v>
      </c>
      <c r="AH2" s="39">
        <v>0.02</v>
      </c>
      <c r="AI2" s="38">
        <f>IF(ISERROR(AU2*AH2),"",AU2*AH2)</f>
        <v>0.15260000000000001</v>
      </c>
      <c r="AJ2" s="39"/>
      <c r="AK2" s="38">
        <f>IF(ISERROR(AU2*AJ2),"",AU2*AJ2)</f>
        <v>0</v>
      </c>
      <c r="AL2" s="1"/>
      <c r="AM2" s="39"/>
      <c r="AN2" s="38">
        <f>IF(ISERROR(AV2*AM2),"",AV2*AM2)</f>
        <v>0</v>
      </c>
      <c r="AO2" s="9"/>
      <c r="AP2" s="9"/>
      <c r="AQ2" s="38">
        <f>IF(ISERROR(AU2*AP2),"",AU2*AP2)</f>
        <v>0</v>
      </c>
      <c r="AR2" s="38">
        <f>IF(ISERROR(AI2+AK2+AN2+AQ2),"",AI2+AK2+AN2+AQ2)</f>
        <v>0.15260000000000001</v>
      </c>
      <c r="AS2" s="38">
        <f t="shared" ref="AS2" si="0">IF(ISERROR(S2+AR2),"",S2+AR2)</f>
        <v>6.4325999999999999</v>
      </c>
      <c r="AT2" s="40">
        <f>IF(ISERROR((AU2-AS2)/AU2),"",(AU2-AS2)/AU2)</f>
        <v>0.15693315858453474</v>
      </c>
      <c r="AU2" s="48">
        <v>7.63</v>
      </c>
      <c r="AV2" s="9"/>
      <c r="AW2" s="10"/>
      <c r="AX2" s="38">
        <f>IF(ISERROR(AS2*AW2),"",AS2*AW2)</f>
        <v>0</v>
      </c>
      <c r="AY2" s="38">
        <f>IF(ISERROR(AU2*AW2),"",AU2*AW2)</f>
        <v>0</v>
      </c>
    </row>
    <row r="3" spans="1:51" ht="90">
      <c r="A3" s="30">
        <v>1</v>
      </c>
      <c r="B3" s="1"/>
      <c r="C3" s="1"/>
      <c r="D3" s="1"/>
      <c r="E3" s="1" t="s">
        <v>3</v>
      </c>
      <c r="F3" s="1" t="s">
        <v>54</v>
      </c>
      <c r="G3" s="1" t="s">
        <v>56</v>
      </c>
      <c r="H3" s="1" t="s">
        <v>57</v>
      </c>
      <c r="I3" s="1" t="s">
        <v>55</v>
      </c>
      <c r="J3" s="1" t="s">
        <v>59</v>
      </c>
      <c r="K3" s="46" t="s">
        <v>62</v>
      </c>
      <c r="L3" s="1"/>
      <c r="M3" s="47" t="s">
        <v>64</v>
      </c>
      <c r="N3" s="45"/>
      <c r="O3" s="1" t="s">
        <v>51</v>
      </c>
      <c r="P3" s="31"/>
      <c r="Q3" s="32">
        <v>7.8</v>
      </c>
      <c r="R3" s="33">
        <f t="shared" ref="R3:R5" si="1">IF(ISERROR(P3/Q3),"",P3/Q3)</f>
        <v>0</v>
      </c>
      <c r="S3" s="34">
        <f>'[7]CCD 2.11.2026'!C79</f>
        <v>6.28</v>
      </c>
      <c r="T3" s="9"/>
      <c r="U3" s="1" t="s">
        <v>2</v>
      </c>
      <c r="V3" s="32">
        <v>34</v>
      </c>
      <c r="W3" s="32">
        <v>36.5</v>
      </c>
      <c r="X3" s="32">
        <v>14.5</v>
      </c>
      <c r="Y3" s="32"/>
      <c r="Z3" s="35">
        <v>1</v>
      </c>
      <c r="AA3" s="36">
        <f t="shared" ref="AA3:AA5" si="2">IF(V3="","",V3*W3*X3/1000000)</f>
        <v>1.79945E-2</v>
      </c>
      <c r="AB3" s="37">
        <f t="shared" ref="AB3:AB5" si="3">IF(Z3="","",65/AA3*Z3)</f>
        <v>3612.2148434243795</v>
      </c>
      <c r="AC3" s="1"/>
      <c r="AD3" s="38">
        <f t="shared" ref="AD3:AD5" si="4">IF(ISERROR(AC3/AB3),"",AC3/AB3)</f>
        <v>0</v>
      </c>
      <c r="AE3" s="1"/>
      <c r="AF3" s="39">
        <v>8.5000000000000006E-2</v>
      </c>
      <c r="AG3" s="38">
        <f t="shared" ref="AG3:AG5" si="5">IF(ISERROR(S3*AF3),"",S3*AF3)</f>
        <v>0.53380000000000005</v>
      </c>
      <c r="AH3" s="39">
        <v>0.02</v>
      </c>
      <c r="AI3" s="38">
        <f t="shared" ref="AI3:AI5" si="6">IF(ISERROR(AU3*AH3),"",AU3*AH3)</f>
        <v>0.15260000000000001</v>
      </c>
      <c r="AJ3" s="9"/>
      <c r="AK3" s="38">
        <f t="shared" ref="AK3:AK5" si="7">IF(ISERROR(AU3*AJ3),"",AU3*AJ3)</f>
        <v>0</v>
      </c>
      <c r="AL3" s="1"/>
      <c r="AM3" s="39"/>
      <c r="AN3" s="38">
        <f t="shared" ref="AN3:AN5" si="8">IF(ISERROR(AV3*AM3),"",AV3*AM3)</f>
        <v>0</v>
      </c>
      <c r="AO3" s="9"/>
      <c r="AP3" s="9"/>
      <c r="AQ3" s="38">
        <f t="shared" ref="AQ3:AQ5" si="9">IF(ISERROR(AU3*AP3),"",AU3*AP3)</f>
        <v>0</v>
      </c>
      <c r="AR3" s="38">
        <f t="shared" ref="AR3:AR5" si="10">IF(ISERROR(AI3+AK3+AN3+AQ3),"",AI3+AK3+AN3+AQ3)</f>
        <v>0.15260000000000001</v>
      </c>
      <c r="AS3" s="38">
        <f t="shared" ref="AS3:AS5" si="11">IF(ISERROR(S3+AR3),"",S3+AR3)</f>
        <v>6.4325999999999999</v>
      </c>
      <c r="AT3" s="40">
        <f t="shared" ref="AT3:AT5" si="12">IF(ISERROR((AU3-AS3)/AU3),"",(AU3-AS3)/AU3)</f>
        <v>0.15693315858453474</v>
      </c>
      <c r="AU3" s="48">
        <v>7.63</v>
      </c>
      <c r="AV3" s="9"/>
      <c r="AW3" s="10"/>
      <c r="AX3" s="38">
        <f t="shared" ref="AX3:AX5" si="13">IF(ISERROR(AS3*AW3),"",AS3*AW3)</f>
        <v>0</v>
      </c>
      <c r="AY3" s="38">
        <f t="shared" ref="AY3:AY5" si="14">IF(ISERROR(AU3*AW3),"",AU3*AW3)</f>
        <v>0</v>
      </c>
    </row>
    <row r="4" spans="1:51" ht="90">
      <c r="A4" s="30">
        <v>1</v>
      </c>
      <c r="B4" s="1"/>
      <c r="C4" s="1"/>
      <c r="D4" s="1"/>
      <c r="E4" s="1" t="s">
        <v>3</v>
      </c>
      <c r="F4" s="1" t="s">
        <v>54</v>
      </c>
      <c r="G4" s="1" t="s">
        <v>56</v>
      </c>
      <c r="H4" s="1" t="s">
        <v>57</v>
      </c>
      <c r="I4" s="1" t="s">
        <v>55</v>
      </c>
      <c r="J4" s="1" t="s">
        <v>60</v>
      </c>
      <c r="K4" s="46" t="s">
        <v>62</v>
      </c>
      <c r="L4" s="1"/>
      <c r="M4" s="47" t="s">
        <v>65</v>
      </c>
      <c r="N4" s="45"/>
      <c r="O4" s="1" t="s">
        <v>51</v>
      </c>
      <c r="P4" s="31"/>
      <c r="Q4" s="32">
        <v>7.8</v>
      </c>
      <c r="R4" s="33">
        <f t="shared" si="1"/>
        <v>0</v>
      </c>
      <c r="S4" s="34">
        <f>'[7]CCD 2.11.2026'!C79</f>
        <v>6.28</v>
      </c>
      <c r="T4" s="9"/>
      <c r="U4" s="1" t="s">
        <v>2</v>
      </c>
      <c r="V4" s="32">
        <v>34</v>
      </c>
      <c r="W4" s="32">
        <v>36.5</v>
      </c>
      <c r="X4" s="32">
        <v>14.5</v>
      </c>
      <c r="Y4" s="32"/>
      <c r="Z4" s="35">
        <v>1</v>
      </c>
      <c r="AA4" s="36">
        <f t="shared" si="2"/>
        <v>1.79945E-2</v>
      </c>
      <c r="AB4" s="37">
        <f t="shared" si="3"/>
        <v>3612.2148434243795</v>
      </c>
      <c r="AC4" s="1"/>
      <c r="AD4" s="38">
        <f t="shared" si="4"/>
        <v>0</v>
      </c>
      <c r="AE4" s="1"/>
      <c r="AF4" s="39">
        <v>8.5000000000000006E-2</v>
      </c>
      <c r="AG4" s="38">
        <f t="shared" si="5"/>
        <v>0.53380000000000005</v>
      </c>
      <c r="AH4" s="39">
        <v>0.02</v>
      </c>
      <c r="AI4" s="38">
        <f t="shared" si="6"/>
        <v>0.15260000000000001</v>
      </c>
      <c r="AJ4" s="9"/>
      <c r="AK4" s="38">
        <f t="shared" si="7"/>
        <v>0</v>
      </c>
      <c r="AL4" s="1"/>
      <c r="AM4" s="39"/>
      <c r="AN4" s="38">
        <f t="shared" si="8"/>
        <v>0</v>
      </c>
      <c r="AO4" s="9"/>
      <c r="AP4" s="9"/>
      <c r="AQ4" s="38">
        <f t="shared" si="9"/>
        <v>0</v>
      </c>
      <c r="AR4" s="38">
        <f t="shared" si="10"/>
        <v>0.15260000000000001</v>
      </c>
      <c r="AS4" s="38">
        <f t="shared" si="11"/>
        <v>6.4325999999999999</v>
      </c>
      <c r="AT4" s="40">
        <f t="shared" si="12"/>
        <v>0.15693315858453474</v>
      </c>
      <c r="AU4" s="48">
        <v>7.63</v>
      </c>
      <c r="AV4" s="9"/>
      <c r="AW4" s="10"/>
      <c r="AX4" s="38">
        <f t="shared" si="13"/>
        <v>0</v>
      </c>
      <c r="AY4" s="38">
        <f t="shared" si="14"/>
        <v>0</v>
      </c>
    </row>
    <row r="5" spans="1:51" ht="90">
      <c r="A5" s="30">
        <v>1</v>
      </c>
      <c r="B5" s="1"/>
      <c r="C5" s="1"/>
      <c r="D5" s="1"/>
      <c r="E5" s="1" t="s">
        <v>3</v>
      </c>
      <c r="F5" s="1" t="s">
        <v>54</v>
      </c>
      <c r="G5" s="1" t="s">
        <v>56</v>
      </c>
      <c r="H5" s="1" t="s">
        <v>57</v>
      </c>
      <c r="I5" s="1" t="s">
        <v>55</v>
      </c>
      <c r="J5" s="1" t="s">
        <v>61</v>
      </c>
      <c r="K5" s="46" t="s">
        <v>62</v>
      </c>
      <c r="L5" s="1"/>
      <c r="M5" s="47" t="s">
        <v>66</v>
      </c>
      <c r="N5" s="45"/>
      <c r="O5" s="1" t="s">
        <v>51</v>
      </c>
      <c r="P5" s="31"/>
      <c r="Q5" s="32">
        <v>7.8</v>
      </c>
      <c r="R5" s="33">
        <f t="shared" si="1"/>
        <v>0</v>
      </c>
      <c r="S5" s="34">
        <f>'[7]CCD 2.11.2026'!C79</f>
        <v>6.28</v>
      </c>
      <c r="T5" s="9"/>
      <c r="U5" s="1" t="s">
        <v>2</v>
      </c>
      <c r="V5" s="32">
        <v>34</v>
      </c>
      <c r="W5" s="32">
        <v>36.5</v>
      </c>
      <c r="X5" s="32">
        <v>14.5</v>
      </c>
      <c r="Y5" s="32"/>
      <c r="Z5" s="35">
        <v>1</v>
      </c>
      <c r="AA5" s="36">
        <f t="shared" si="2"/>
        <v>1.79945E-2</v>
      </c>
      <c r="AB5" s="37">
        <f t="shared" si="3"/>
        <v>3612.2148434243795</v>
      </c>
      <c r="AC5" s="1"/>
      <c r="AD5" s="38">
        <f t="shared" si="4"/>
        <v>0</v>
      </c>
      <c r="AE5" s="1"/>
      <c r="AF5" s="39">
        <v>8.5000000000000006E-2</v>
      </c>
      <c r="AG5" s="38">
        <f t="shared" si="5"/>
        <v>0.53380000000000005</v>
      </c>
      <c r="AH5" s="39">
        <v>0.02</v>
      </c>
      <c r="AI5" s="38">
        <f t="shared" si="6"/>
        <v>0.15260000000000001</v>
      </c>
      <c r="AJ5" s="9"/>
      <c r="AK5" s="38">
        <f t="shared" si="7"/>
        <v>0</v>
      </c>
      <c r="AL5" s="1"/>
      <c r="AM5" s="39"/>
      <c r="AN5" s="38">
        <f t="shared" si="8"/>
        <v>0</v>
      </c>
      <c r="AO5" s="9"/>
      <c r="AP5" s="9"/>
      <c r="AQ5" s="38">
        <f t="shared" si="9"/>
        <v>0</v>
      </c>
      <c r="AR5" s="38">
        <f t="shared" si="10"/>
        <v>0.15260000000000001</v>
      </c>
      <c r="AS5" s="38">
        <f t="shared" si="11"/>
        <v>6.4325999999999999</v>
      </c>
      <c r="AT5" s="40">
        <f t="shared" si="12"/>
        <v>0.15693315858453474</v>
      </c>
      <c r="AU5" s="48">
        <v>7.63</v>
      </c>
      <c r="AV5" s="9"/>
      <c r="AW5" s="10"/>
      <c r="AX5" s="38">
        <f t="shared" si="13"/>
        <v>0</v>
      </c>
      <c r="AY5" s="38">
        <f t="shared" si="14"/>
        <v>0</v>
      </c>
    </row>
  </sheetData>
  <sheetProtection insertRows="0" deleteRows="0" sort="0"/>
  <protectedRanges>
    <protectedRange sqref="A2:P5 AV1 A6:AR243 AW2:AW5 AJ1:AK1 T2:AU5" name="Range1"/>
    <protectedRange sqref="Q2:S5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U2:U5</xm:sqref>
        </x14:dataValidation>
        <x14:dataValidation type="list" allowBlank="1" showInputMessage="1" showErrorMessage="1">
          <x14:formula1>
            <xm:f>#REF!</xm:f>
          </x14:formula1>
          <xm:sqref>O2:O5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2026-03-09T04:59:17Z</dcterms:modified>
</cp:coreProperties>
</file>