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0DF0CE8-1BF6-4024-8782-99B2A74B19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ssortedSKU_Range">[4]Mapping!$J$2:$J$3</definedName>
    <definedName name="BIG_IDEAS">'[2]x-Lists'!$AU$2:$AU$17</definedName>
    <definedName name="bigidea">[5]Lists!$I$6:$I$29</definedName>
    <definedName name="Branded">[5]Lists!$F$6:$F$38</definedName>
    <definedName name="brands">'[3]other data'!$K$2:$K$48</definedName>
    <definedName name="BULKPREPACKTYPE">'[2]x-Lists'!$H$2:$H$4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[6]Sheet1!$DW$2:$DW$3</definedName>
    <definedName name="CFSCY">'[2]x-imports'!$A$2:$A$3</definedName>
    <definedName name="chargeback">'[3]other data'!$B$2:$B$6</definedName>
    <definedName name="CLIMATE">'[2]x-Lists'!$O$2:$O$11</definedName>
    <definedName name="cls">#REF!</definedName>
    <definedName name="CodeCountry">#REF!</definedName>
    <definedName name="COLOR">'[2]x-Lists'!$AB$2:$AB$7</definedName>
    <definedName name="COLOR_FAMILY">'[2]x-Lists'!$AC$2:$AC$19</definedName>
    <definedName name="colour">[6]Sheet1!$EH$2:$EH$3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untries">'[3]other data'!$I$3:$I$249</definedName>
    <definedName name="Cycle">[5]Lists!$E$6:$E$30</definedName>
    <definedName name="d">[7]Mapping!$AR$2:$AR$84</definedName>
    <definedName name="_xlnm.Database">'[2]x-Lists'!$A$2:$A$9</definedName>
    <definedName name="dealPricing_Range">[4]Mapping!$BD$2:$BD$3</definedName>
    <definedName name="den">[5]Lists!$L$6:$L$29</definedName>
    <definedName name="Description1_Range">[4]Mapping!$AQ$2:$AQ$72</definedName>
    <definedName name="Description2_Range">[4]Mapping!$AR$2:$AR$84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LL">'[2]x-Lists'!$AR$2:$AR$7</definedName>
    <definedName name="foam">[6]Sheet1!$EC$2:$EC$3</definedName>
    <definedName name="FOBPORT">'[2]x-imports'!$C$2:$C$40</definedName>
    <definedName name="FREIGHT">'[2]x-Lists'!$I$2:$I$5</definedName>
    <definedName name="FreightTerms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KD">[6]Sheet1!$DS$2:$DS$2</definedName>
    <definedName name="LicensedProduct_Range">[4]Mapping!$AF$2:$AF$3</definedName>
    <definedName name="LIFESTYLE">'[2]x-Lists'!$T$2:$T$5</definedName>
    <definedName name="lnk">[8]Sheet1!$A$2</definedName>
    <definedName name="LOCALIZATION__PRICEPOINT">'[2]x-Lists'!$Z$2:$Z$5</definedName>
    <definedName name="loctype">'[3]other data'!$BN$2:$BN$6</definedName>
    <definedName name="M">[6]Sheet1!$EA$2:$EA$3</definedName>
    <definedName name="MATERIAL">'[2]x-Lists'!$AE$2:$AE$83</definedName>
    <definedName name="ORDERTYPE">'[3]other data'!$AN$2:$AN$6</definedName>
    <definedName name="OTB">'[3]other data'!$R$2:$R$14</definedName>
    <definedName name="PACK">[6]Sheet1!$EE$2:$EE$3</definedName>
    <definedName name="PACK_SET">'[2]x-Lists'!$AO$2:$AO$34</definedName>
    <definedName name="PATTERN">'[2]x-Lists'!$AF$2:$AF$49</definedName>
    <definedName name="PAYMENTTERMS">'[2]x-imports'!$E$2:$E$3</definedName>
    <definedName name="PayTerms">#REF!</definedName>
    <definedName name="PO_BUY_TYPE">'[2]x-Lists'!$W$2:$W$5</definedName>
    <definedName name="po_type">'[3]other data'!$AU$2:$AU$11</definedName>
    <definedName name="PORT_IFF">[9]a!$A$10:$B$35</definedName>
    <definedName name="POtype">#REF!</definedName>
    <definedName name="Preticketed_Range">[4]Mapping!$H$2:$H$3</definedName>
    <definedName name="QSFOB">[10]Q1!$C$38</definedName>
    <definedName name="QUEUING">'[2]x-Lists'!$P$2</definedName>
    <definedName name="QUEUING_ITEMS">'[2]x-Lists'!$Y$2:$Y$50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US_O_YN_Range">[4]Mapping!$AT$2:$AT$3</definedName>
    <definedName name="runnum">'[3]other data'!$BI$2:$BI$18</definedName>
    <definedName name="scalenum">'[3]other data'!$BG$2:$BG$18</definedName>
    <definedName name="SCORECARD">'[2]x-Lists'!$E$2:$E$5</definedName>
    <definedName name="SEASON">'[2]x-Lists'!$L$2:$L$6</definedName>
    <definedName name="SellUnits_Range">[4]Mapping!$D$2:$D$53</definedName>
    <definedName name="SHAPE">'[2]x-Lists'!$AK$2:$AK$10</definedName>
    <definedName name="SHIPTO">'[2]x-Lists'!$B$2:$B$6</definedName>
    <definedName name="SIZE">'[2]x-Lists'!$AL$2:$AL$66</definedName>
    <definedName name="size1">#REF!</definedName>
    <definedName name="size1a">#REF!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[4]Mapping!$BF$2:$BF$3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">[3]tickets!$B$3:$B$27</definedName>
    <definedName name="ticket2">[3]tickets!$G$3:$G$27</definedName>
    <definedName name="TICKETTYPE">'[2]x-Lists'!$N$2:$N$8</definedName>
    <definedName name="TIX">#REF!</definedName>
    <definedName name="TREATMENT">'[2]x-Lists'!$AT$2:$AT$28</definedName>
    <definedName name="UDA3A">'[3]other data'!$AY$2:$AY$4</definedName>
    <definedName name="UDA3B">'[3]other data'!$AZ$2:$AZ$6</definedName>
    <definedName name="UNIT">[6]Sheet1!$EF$2:$EF$3</definedName>
    <definedName name="upc">'[3]other data'!$AH$2:$AH$10</definedName>
    <definedName name="UPC1A">'[3]other data'!$BD$2:$BD$5</definedName>
    <definedName name="UPC2A">'[3]other data'!$BF$2:$BF$5</definedName>
    <definedName name="WAREHOUSE">'[3]other data'!$BL$2:$BL$24</definedName>
    <definedName name="WEB_SIZE_CHART">'[2]x-Lists'!$X$2:$X$46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'[2]x-Lists'!$D$2:$D$3</definedName>
    <definedName name="YNE">'[3]other data'!$BB$2:$BB$5</definedName>
    <definedName name="YNES">'[3]other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3" i="8" l="1"/>
  <c r="BH3" i="8"/>
  <c r="BB3" i="8"/>
  <c r="AY3" i="8"/>
  <c r="AS3" i="8"/>
  <c r="AQ3" i="8"/>
  <c r="AO3" i="8"/>
  <c r="AM3" i="8"/>
  <c r="AD3" i="8"/>
  <c r="AE3" i="8" s="1"/>
  <c r="AU3" i="8" s="1"/>
  <c r="AD2" i="8"/>
  <c r="AG3" i="8" l="1"/>
  <c r="AV3" i="8"/>
  <c r="BC3" i="8" s="1"/>
  <c r="AJ3" i="8"/>
  <c r="BL2" i="8"/>
  <c r="BH2" i="8"/>
  <c r="BB2" i="8"/>
  <c r="AY2" i="8"/>
  <c r="AS2" i="8"/>
  <c r="AQ2" i="8"/>
  <c r="AO2" i="8"/>
  <c r="AM2" i="8"/>
  <c r="AE2" i="8"/>
  <c r="AU2" i="8" s="1"/>
  <c r="AJ2" i="8" l="1"/>
  <c r="AG2" i="8"/>
  <c r="AV2" i="8"/>
  <c r="BC2" i="8" s="1"/>
  <c r="AK3" i="8"/>
  <c r="BD3" i="8" s="1"/>
  <c r="AK2" i="8" l="1"/>
  <c r="BD2" i="8" s="1"/>
  <c r="BE2" i="8" s="1"/>
  <c r="BK3" i="8"/>
  <c r="BE3" i="8"/>
  <c r="BK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<sst xmlns="http://schemas.openxmlformats.org/spreadsheetml/2006/main" count="92" uniqueCount="80">
  <si>
    <t>Brand</t>
  </si>
  <si>
    <t>Package Type</t>
  </si>
  <si>
    <t>Licensor</t>
  </si>
  <si>
    <t>Normal</t>
  </si>
  <si>
    <t>COMFORTER (SET)</t>
  </si>
  <si>
    <t>Addison Park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</si>
  <si>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</si>
  <si>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</si>
  <si>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</si>
  <si>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</si>
  <si>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</si>
  <si>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</si>
  <si>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</si>
  <si>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</si>
  <si>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</si>
  <si>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</si>
  <si>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</si>
  <si>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</si>
  <si>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</si>
  <si>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</si>
  <si>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</si>
  <si>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</si>
  <si>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</si>
  <si>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</si>
  <si>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</si>
  <si>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</si>
  <si>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</si>
  <si>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</si>
  <si>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</si>
  <si>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</si>
  <si>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</si>
  <si>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</si>
  <si>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</si>
  <si>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</si>
  <si>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</si>
  <si>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</si>
  <si>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</si>
  <si>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</si>
  <si>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</si>
  <si>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</si>
  <si>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</si>
  <si>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</si>
  <si>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</si>
  <si>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</si>
  <si>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</si>
  <si>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</si>
  <si>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</si>
  <si>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</si>
  <si>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</si>
  <si>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</si>
  <si>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</si>
  <si>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</si>
  <si>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</si>
  <si>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</si>
  <si>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</si>
  <si>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</si>
  <si>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</si>
  <si>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</si>
  <si>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</si>
  <si>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</si>
  <si>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</si>
  <si>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</si>
  <si>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</si>
  <si>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</si>
  <si>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</si>
  <si>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Material-Short</t>
  </si>
  <si>
    <t>Additional Customer Price</t>
  </si>
  <si>
    <t>Additional Customer Item#</t>
  </si>
  <si>
    <t>extra freight</t>
  </si>
  <si>
    <t>Faux Fur 14pcs</t>
  </si>
  <si>
    <t>Faux Fur Comforter Set</t>
  </si>
  <si>
    <t>Addison Park Two Tone Jacquard Faux Fur 14pcs Comforter Set</t>
  </si>
  <si>
    <t>Comforter and Shams: 400gsm two tone jacquard faux fur face to 85gsm Microfiber reverse, 220gsm polyfiber fill, knife edge;
Bedskirt: 100% Polyester 75gsm micrifober solid drop with nonwoven fabric platform; 
Sheet Set: 100% Polyester 75gsm solid micofiber;
Euro Sham: 100% Polyester 85gsm solid Microfiber
Square Pillow： 18x18'', 400gsm two tone faux fur to 75gsm microfiber;
Square Pillow: 16x16'', Quilted MF to MF;
Oblong Pillow: 12x18'', 75gsm Microfiber with embroidery;
Throw: 100% Polyester 300gsm jacquard plush with self hem；
Package: self bag with bellyband, 2pcs per carton</t>
  </si>
  <si>
    <t>100% Polyester cover and fill comforter set without trim</t>
  </si>
  <si>
    <t>Queen: 
Comforter Set: 92x92''/20x26''-2pc /60x80+15''
Sheet Set: 90x102"/60x80+15"/20x30"-2pc
Euro Shams: 26x26''-2pcs
3 pillows: 16'' square pillow, 18'' square pillow, 12x18'' oblong pillow
Throw: 50x60''</t>
  </si>
  <si>
    <t>King: 
Comforter Set: 106x92''/20x36''-2pc /78x80+15''
Sheet Set: 108x102"/78x80+15"/20x40"-2pc
Euro Shams: 26x26''-2pcs
3 pillows: 16'' square pillow, 18'' square pillow, 12x18'' oblong pillow
Throw: 50x60''</t>
  </si>
  <si>
    <t>Silver Pine</t>
  </si>
  <si>
    <t>9404.409.9022</t>
  </si>
  <si>
    <t>MCH10-6430</t>
    <phoneticPr fontId="12" type="noConversion"/>
  </si>
  <si>
    <t>MCH10-6431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</si>
</sst>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09]#,##0.00_ ;\-[$$-409]#,##0.00\ "/>
    <numFmt numFmtId="183" formatCode="[$$-481]#,##0.00\ ;[Red]\([$$-481]#,##0.00\)"/>
    <numFmt numFmtId="185" formatCode="[$$-409]#,##0.000_ ;\-[$$-409]#,##0.000\ "/>
    <numFmt numFmtId="190" formatCode="0.0_ "/>
    <numFmt numFmtId="193" formatCode="_ [$¥-804]* #,##0.00_ ;_ [$¥-804]* \-#,##0.00_ ;_ [$¥-804]* &quot;-&quot;??_ ;_ @_ "/>
  </numFmts>
  <fonts count="16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/>
    <xf numFmtId="182" fontId="3" fillId="0" borderId="0"/>
    <xf numFmtId="183" fontId="11" fillId="0" borderId="0"/>
    <xf numFmtId="183" fontId="13" fillId="0" borderId="0">
      <alignment vertical="center"/>
    </xf>
    <xf numFmtId="176" fontId="14" fillId="0" borderId="0" applyFont="0" applyFill="0" applyBorder="0" applyAlignment="0" applyProtection="0"/>
    <xf numFmtId="0" fontId="5" fillId="0" borderId="0"/>
    <xf numFmtId="182" fontId="2" fillId="0" borderId="0"/>
    <xf numFmtId="176" fontId="5" fillId="0" borderId="0" applyFont="0" applyFill="0" applyBorder="0" applyAlignment="0" applyProtection="0"/>
    <xf numFmtId="0" fontId="15" fillId="0" borderId="0"/>
    <xf numFmtId="0" fontId="6" fillId="0" borderId="0"/>
    <xf numFmtId="185" fontId="6" fillId="0" borderId="0">
      <alignment vertical="center"/>
    </xf>
    <xf numFmtId="0" fontId="15" fillId="0" borderId="0"/>
    <xf numFmtId="0" fontId="6" fillId="0" borderId="0"/>
    <xf numFmtId="0" fontId="15" fillId="0" borderId="0">
      <alignment vertical="center"/>
    </xf>
    <xf numFmtId="0" fontId="6" fillId="0" borderId="0"/>
    <xf numFmtId="0" fontId="1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79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178" fontId="8" fillId="3" borderId="1" xfId="1" applyNumberFormat="1" applyFont="1" applyFill="1" applyBorder="1" applyAlignment="1">
      <alignment wrapText="1"/>
    </xf>
    <xf numFmtId="178" fontId="4" fillId="6" borderId="2" xfId="0" applyNumberFormat="1" applyFont="1" applyFill="1" applyBorder="1" applyAlignment="1">
      <alignment horizontal="center" wrapText="1"/>
    </xf>
    <xf numFmtId="178" fontId="4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178" fontId="8" fillId="4" borderId="1" xfId="1" applyNumberFormat="1" applyFont="1" applyFill="1" applyBorder="1" applyAlignment="1">
      <alignment wrapText="1"/>
    </xf>
    <xf numFmtId="10" fontId="8" fillId="4" borderId="1" xfId="1" applyNumberFormat="1" applyFont="1" applyFill="1" applyBorder="1" applyAlignment="1">
      <alignment wrapText="1"/>
    </xf>
    <xf numFmtId="0" fontId="9" fillId="7" borderId="0" xfId="0" applyFont="1" applyFill="1" applyAlignment="1">
      <alignment horizontal="center" wrapText="1"/>
    </xf>
    <xf numFmtId="178" fontId="4" fillId="4" borderId="1" xfId="0" applyNumberFormat="1" applyFont="1" applyFill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4" fillId="5" borderId="1" xfId="4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4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9" fillId="0" borderId="0" xfId="0" applyNumberFormat="1" applyFont="1" applyAlignment="1">
      <alignment horizontal="center" wrapText="1"/>
    </xf>
    <xf numFmtId="181" fontId="0" fillId="0" borderId="0" xfId="0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178" fontId="10" fillId="4" borderId="2" xfId="1" applyNumberFormat="1" applyFont="1" applyFill="1" applyBorder="1" applyAlignment="1">
      <alignment wrapText="1"/>
    </xf>
    <xf numFmtId="0" fontId="9" fillId="4" borderId="1" xfId="0" applyFont="1" applyFill="1" applyBorder="1" applyAlignment="1">
      <alignment horizontal="center" wrapText="1"/>
    </xf>
    <xf numFmtId="0" fontId="5" fillId="5" borderId="1" xfId="12" applyFill="1" applyBorder="1" applyAlignment="1">
      <alignment wrapText="1"/>
    </xf>
    <xf numFmtId="193" fontId="0" fillId="5" borderId="1" xfId="11" applyNumberFormat="1" applyFont="1" applyFill="1" applyBorder="1" applyAlignment="1">
      <alignment wrapText="1"/>
    </xf>
    <xf numFmtId="0" fontId="7" fillId="5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4" applyFont="1" applyFill="1" applyBorder="1" applyAlignment="1">
      <alignment horizontal="center"/>
    </xf>
    <xf numFmtId="0" fontId="5" fillId="0" borderId="1" xfId="0" applyFont="1" applyBorder="1"/>
    <xf numFmtId="0" fontId="5" fillId="0" borderId="1" xfId="4" applyBorder="1"/>
    <xf numFmtId="0" fontId="6" fillId="0" borderId="1" xfId="21" applyBorder="1" applyAlignment="1" applyProtection="1">
      <alignment horizontal="left"/>
      <protection locked="0"/>
    </xf>
    <xf numFmtId="0" fontId="6" fillId="5" borderId="1" xfId="7" applyFont="1" applyFill="1" applyBorder="1" applyAlignment="1">
      <alignment horizontal="left"/>
    </xf>
    <xf numFmtId="0" fontId="5" fillId="5" borderId="1" xfId="12" applyFill="1" applyBorder="1"/>
    <xf numFmtId="0" fontId="5" fillId="0" borderId="0" xfId="4"/>
    <xf numFmtId="0" fontId="5" fillId="4" borderId="1" xfId="0" applyFont="1" applyFill="1" applyBorder="1" applyAlignment="1">
      <alignment wrapText="1"/>
    </xf>
  </cellXfs>
  <cellStyles count="25">
    <cellStyle name="Comma 2" xfId="23" xr:uid="{72A7C30D-14C6-4416-8995-63974BD5DBD7}"/>
    <cellStyle name="Currency 2" xfId="5" xr:uid="{2FAF1D55-D6CB-42D0-8B51-42EB00C03301}"/>
    <cellStyle name="Currency 3" xfId="24" xr:uid="{727413E4-EE67-40CD-A386-3879B2FC58DD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Normal 2 4 2" xfId="9" xr:uid="{737577D0-2772-44A3-A167-C97EFC087126}"/>
    <cellStyle name="Normal 3" xfId="10" xr:uid="{F48622F3-3327-41FC-BA1D-0E320C974F35}"/>
    <cellStyle name="Normal 4" xfId="18" xr:uid="{1F6A7F66-CFE6-4A32-AF48-D902158CFAFB}"/>
    <cellStyle name="Normal 4 21 2 2" xfId="20" xr:uid="{0FE22302-165F-42B3-80E5-AB9869C2A41B}"/>
    <cellStyle name="Normal 5" xfId="22" xr:uid="{E1A691BE-CE10-44CB-9E51-1B5C400AC450}"/>
    <cellStyle name="Normal_CCD-HSN  1.14.11" xfId="17" xr:uid="{926896AF-0DA9-4E9E-9D88-84A8A09D332F}"/>
    <cellStyle name="Percent 2" xfId="6" xr:uid="{E70589B9-27E6-48C2-9E75-E5CCCEF28152}"/>
    <cellStyle name="Style 1" xfId="3" xr:uid="{F4609D05-B161-47A5-8040-F8D4BA086F06}"/>
    <cellStyle name="Style 1 2" xfId="21" xr:uid="{13BC11FD-8FD6-45D1-A1F0-210D98752F13}"/>
    <cellStyle name="常规" xfId="0" builtinId="0"/>
    <cellStyle name="常规 10" xfId="8" xr:uid="{81CE922C-4427-42DA-B5C0-43A5AC4CBE73}"/>
    <cellStyle name="常规 10 2" xfId="13" xr:uid="{2FD384EE-28DE-4ABD-BBF5-41EC7EBC7F2D}"/>
    <cellStyle name="常规 10 2 2 2 2 2" xfId="19" xr:uid="{146E8A99-C022-4758-B5A0-385ED40F9383}"/>
    <cellStyle name="常规 2" xfId="12" xr:uid="{DFDE03AC-14DB-44C3-B87D-97613A2CEA52}"/>
    <cellStyle name="常规 2 2" xfId="16" xr:uid="{FE639167-5C2B-451B-97B2-43B4AE6104D3}"/>
    <cellStyle name="常规 7" xfId="15" xr:uid="{600D9065-1B36-4BC8-AB02-A565ADF1FDE2}"/>
    <cellStyle name="货币" xfId="11" builtinId="4"/>
    <cellStyle name="货币 2" xfId="14" xr:uid="{7D013940-3B6C-4BD4-9684-508E28B7D7E2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3"/>
  <sheetViews>
    <sheetView tabSelected="1" topLeftCell="M1" workbookViewId="0">
      <selection activeCell="U10" sqref="U10"/>
    </sheetView>
  </sheetViews>
  <sheetFormatPr defaultColWidth="9.140625" defaultRowHeight="15"/>
  <cols>
    <col min="1" max="1" width="10.140625" style="3" customWidth="1"/>
    <col min="2" max="2" width="7.140625" style="4" customWidth="1"/>
    <col min="3" max="3" width="8.42578125" style="4" customWidth="1"/>
    <col min="4" max="4" width="12.85546875" style="4" customWidth="1"/>
    <col min="5" max="5" width="10.7109375" style="4" customWidth="1"/>
    <col min="6" max="6" width="18.140625" customWidth="1"/>
    <col min="7" max="7" width="7.5703125" customWidth="1"/>
    <col min="8" max="8" width="18.85546875" customWidth="1"/>
    <col min="9" max="9" width="14.5703125" customWidth="1"/>
    <col min="10" max="10" width="57.7109375" customWidth="1"/>
    <col min="11" max="11" width="20.85546875" style="63" customWidth="1"/>
    <col min="12" max="12" width="27.140625" customWidth="1"/>
    <col min="13" max="14" width="12.7109375" customWidth="1"/>
    <col min="15" max="16" width="15.42578125" customWidth="1"/>
    <col min="17" max="17" width="14.42578125" style="4" customWidth="1"/>
    <col min="18" max="18" width="5.5703125" style="4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4" customWidth="1"/>
    <col min="25" max="25" width="8.140625" style="43" customWidth="1"/>
    <col min="26" max="26" width="8.7109375" style="43" customWidth="1"/>
    <col min="27" max="27" width="7.140625" style="43" customWidth="1"/>
    <col min="28" max="28" width="9" style="6" customWidth="1"/>
    <col min="29" max="29" width="6.28515625" style="8" customWidth="1"/>
    <col min="30" max="30" width="10" style="47" customWidth="1"/>
    <col min="31" max="31" width="9.85546875" style="8" customWidth="1"/>
    <col min="32" max="32" width="7.85546875" style="4" customWidth="1"/>
    <col min="33" max="33" width="8.85546875" style="7" customWidth="1"/>
    <col min="34" max="34" width="7.85546875" style="4" customWidth="1"/>
    <col min="35" max="35" width="8.42578125" style="9" customWidth="1"/>
    <col min="36" max="36" width="9" style="7" customWidth="1"/>
    <col min="37" max="37" width="8.42578125" style="7" customWidth="1"/>
    <col min="38" max="38" width="7.85546875" style="9" customWidth="1"/>
    <col min="39" max="39" width="5.85546875" style="7" customWidth="1"/>
    <col min="40" max="40" width="8.140625" style="9" customWidth="1"/>
    <col min="41" max="41" width="9.28515625" style="7" customWidth="1"/>
    <col min="42" max="42" width="11.5703125" style="9" customWidth="1"/>
    <col min="43" max="43" width="10.85546875" style="7" customWidth="1"/>
    <col min="44" max="45" width="9.5703125" style="9" customWidth="1"/>
    <col min="46" max="46" width="10" style="7" customWidth="1"/>
    <col min="47" max="47" width="9.5703125" style="7" customWidth="1"/>
    <col min="48" max="48" width="11.85546875" style="7" customWidth="1"/>
    <col min="49" max="49" width="7.140625" style="9" customWidth="1"/>
    <col min="50" max="50" width="7.85546875" style="9" customWidth="1"/>
    <col min="51" max="51" width="9.5703125" style="7" customWidth="1"/>
    <col min="52" max="52" width="7.7109375" style="7" customWidth="1"/>
    <col min="53" max="53" width="8.28515625" style="9" customWidth="1"/>
    <col min="54" max="54" width="9.140625" style="7" customWidth="1"/>
    <col min="55" max="55" width="9.140625" style="4" customWidth="1"/>
    <col min="56" max="57" width="9.140625" style="4"/>
    <col min="58" max="59" width="9.140625" style="7"/>
    <col min="60" max="60" width="9.140625" style="4"/>
    <col min="61" max="61" width="10.140625" style="7" customWidth="1"/>
    <col min="62" max="62" width="9.140625" style="4"/>
    <col min="63" max="63" width="10.85546875" style="4" customWidth="1"/>
    <col min="64" max="64" width="10.7109375" style="4" customWidth="1"/>
    <col min="65" max="16384" width="9.140625" style="4"/>
  </cols>
  <sheetData>
    <row r="1" spans="1:64" ht="68.099999999999994" customHeight="1">
      <c r="A1" s="12" t="s">
        <v>6</v>
      </c>
      <c r="B1" s="12" t="s">
        <v>7</v>
      </c>
      <c r="C1" s="40" t="s">
        <v>8</v>
      </c>
      <c r="D1" s="41" t="s">
        <v>0</v>
      </c>
      <c r="E1" s="41" t="s">
        <v>2</v>
      </c>
      <c r="F1" s="54" t="s">
        <v>61</v>
      </c>
      <c r="G1" s="55" t="s">
        <v>9</v>
      </c>
      <c r="H1" s="56" t="s">
        <v>10</v>
      </c>
      <c r="I1" s="57" t="s">
        <v>63</v>
      </c>
      <c r="J1" s="56" t="s">
        <v>11</v>
      </c>
      <c r="K1" s="57" t="s">
        <v>65</v>
      </c>
      <c r="L1" s="56" t="s">
        <v>12</v>
      </c>
      <c r="M1" s="56" t="s">
        <v>13</v>
      </c>
      <c r="N1" s="55" t="s">
        <v>14</v>
      </c>
      <c r="O1" s="55" t="s">
        <v>67</v>
      </c>
      <c r="P1" s="55" t="s">
        <v>15</v>
      </c>
      <c r="Q1" s="40" t="s">
        <v>16</v>
      </c>
      <c r="R1" s="39" t="s">
        <v>64</v>
      </c>
      <c r="S1" s="13" t="s">
        <v>17</v>
      </c>
      <c r="T1" s="14" t="s">
        <v>18</v>
      </c>
      <c r="U1" s="15" t="s">
        <v>19</v>
      </c>
      <c r="V1" s="16" t="s">
        <v>20</v>
      </c>
      <c r="W1" s="17" t="s">
        <v>21</v>
      </c>
      <c r="X1" s="18" t="s">
        <v>1</v>
      </c>
      <c r="Y1" s="44" t="s">
        <v>22</v>
      </c>
      <c r="Z1" s="44" t="s">
        <v>23</v>
      </c>
      <c r="AA1" s="44" t="s">
        <v>24</v>
      </c>
      <c r="AB1" s="19" t="s">
        <v>25</v>
      </c>
      <c r="AC1" s="20" t="s">
        <v>26</v>
      </c>
      <c r="AD1" s="48" t="s">
        <v>27</v>
      </c>
      <c r="AE1" s="21" t="s">
        <v>28</v>
      </c>
      <c r="AF1" s="12" t="s">
        <v>29</v>
      </c>
      <c r="AG1" s="22" t="s">
        <v>30</v>
      </c>
      <c r="AH1" s="12" t="s">
        <v>31</v>
      </c>
      <c r="AI1" s="23" t="s">
        <v>32</v>
      </c>
      <c r="AJ1" s="24" t="s">
        <v>33</v>
      </c>
      <c r="AK1" s="22" t="s">
        <v>34</v>
      </c>
      <c r="AL1" s="23" t="s">
        <v>35</v>
      </c>
      <c r="AM1" s="22" t="s">
        <v>36</v>
      </c>
      <c r="AN1" s="23" t="s">
        <v>37</v>
      </c>
      <c r="AO1" s="22" t="s">
        <v>38</v>
      </c>
      <c r="AP1" s="23" t="s">
        <v>39</v>
      </c>
      <c r="AQ1" s="22" t="s">
        <v>40</v>
      </c>
      <c r="AR1" s="46" t="s">
        <v>41</v>
      </c>
      <c r="AS1" s="22" t="s">
        <v>42</v>
      </c>
      <c r="AT1" s="18" t="s">
        <v>43</v>
      </c>
      <c r="AU1" s="23" t="s">
        <v>44</v>
      </c>
      <c r="AV1" s="22" t="s">
        <v>45</v>
      </c>
      <c r="AW1" s="42" t="s">
        <v>46</v>
      </c>
      <c r="AX1" s="23" t="s">
        <v>47</v>
      </c>
      <c r="AY1" s="22" t="s">
        <v>48</v>
      </c>
      <c r="AZ1" s="42" t="s">
        <v>49</v>
      </c>
      <c r="BA1" s="23" t="s">
        <v>50</v>
      </c>
      <c r="BB1" s="22" t="s">
        <v>51</v>
      </c>
      <c r="BC1" s="22" t="s">
        <v>52</v>
      </c>
      <c r="BD1" s="25" t="s">
        <v>53</v>
      </c>
      <c r="BE1" s="26" t="s">
        <v>54</v>
      </c>
      <c r="BF1" s="27" t="s">
        <v>55</v>
      </c>
      <c r="BG1" s="28" t="s">
        <v>56</v>
      </c>
      <c r="BH1" s="51" t="s">
        <v>57</v>
      </c>
      <c r="BI1" s="50" t="s">
        <v>66</v>
      </c>
      <c r="BJ1" s="12" t="s">
        <v>58</v>
      </c>
      <c r="BK1" s="29" t="s">
        <v>59</v>
      </c>
      <c r="BL1" s="29" t="s">
        <v>60</v>
      </c>
    </row>
    <row r="2" spans="1:64" ht="30">
      <c r="A2" s="30">
        <v>1</v>
      </c>
      <c r="B2" s="2"/>
      <c r="C2" s="2"/>
      <c r="D2" s="2" t="s">
        <v>5</v>
      </c>
      <c r="E2" s="2"/>
      <c r="F2" s="1" t="s">
        <v>4</v>
      </c>
      <c r="G2" s="1" t="s">
        <v>69</v>
      </c>
      <c r="H2" s="1" t="s">
        <v>71</v>
      </c>
      <c r="I2" s="1" t="s">
        <v>70</v>
      </c>
      <c r="J2" s="58" t="s">
        <v>72</v>
      </c>
      <c r="K2" s="59" t="s">
        <v>73</v>
      </c>
      <c r="L2" s="60" t="s">
        <v>74</v>
      </c>
      <c r="M2" s="1" t="s">
        <v>76</v>
      </c>
      <c r="N2" s="61"/>
      <c r="O2" s="62"/>
      <c r="P2" s="64" t="s">
        <v>78</v>
      </c>
      <c r="Q2" s="52"/>
      <c r="R2" s="2" t="s">
        <v>62</v>
      </c>
      <c r="S2" s="31">
        <v>245</v>
      </c>
      <c r="T2" s="32">
        <v>7.8</v>
      </c>
      <c r="U2" s="33">
        <v>31.41</v>
      </c>
      <c r="V2" s="34">
        <v>31.41</v>
      </c>
      <c r="W2" s="53">
        <v>244.15</v>
      </c>
      <c r="X2" s="2" t="s">
        <v>3</v>
      </c>
      <c r="Y2" s="45">
        <v>58</v>
      </c>
      <c r="Z2" s="45">
        <v>53</v>
      </c>
      <c r="AA2" s="45">
        <v>58</v>
      </c>
      <c r="AB2" s="32">
        <v>2</v>
      </c>
      <c r="AC2" s="10">
        <v>2</v>
      </c>
      <c r="AD2" s="49">
        <f t="shared" ref="AD2" si="0">IF(Y2="","",Y2*Z2*AA2/1000000)</f>
        <v>0.17799999999999999</v>
      </c>
      <c r="AE2" s="35">
        <f t="shared" ref="AE2" si="1">IF(AC2="","",65/AD2*AC2)</f>
        <v>730</v>
      </c>
      <c r="AF2" s="2">
        <v>3200</v>
      </c>
      <c r="AG2" s="36">
        <f t="shared" ref="AG2" si="2">IF(ISERROR(AF2/AE2),"",AF2/AE2)</f>
        <v>4.38</v>
      </c>
      <c r="AH2" s="2" t="s">
        <v>77</v>
      </c>
      <c r="AI2" s="37">
        <v>0.22800000000000001</v>
      </c>
      <c r="AJ2" s="36">
        <f t="shared" ref="AJ2" si="3">IF(ISERROR(V2*AI2),"",V2*AI2)</f>
        <v>7.16</v>
      </c>
      <c r="AK2" s="36">
        <f t="shared" ref="AK2" si="4">IF(ISERROR(V2+AG2+AJ2),"",V2+AG2+AJ2)</f>
        <v>42.95</v>
      </c>
      <c r="AL2" s="37">
        <v>0.05</v>
      </c>
      <c r="AM2" s="36">
        <f t="shared" ref="AM2" si="5">IF(ISERROR(BF2*AL2),"",BF2*AL2)</f>
        <v>2.81</v>
      </c>
      <c r="AN2" s="37"/>
      <c r="AO2" s="36">
        <f t="shared" ref="AO2" si="6">IF(ISERROR(BF2*AN2),"",BF2*AN2)</f>
        <v>0</v>
      </c>
      <c r="AP2" s="37"/>
      <c r="AQ2" s="36">
        <f t="shared" ref="AQ2" si="7">IF(ISERROR(BF2*AP2),"",BF2*AP2)</f>
        <v>0</v>
      </c>
      <c r="AR2" s="37"/>
      <c r="AS2" s="36">
        <f t="shared" ref="AS2" si="8">IF(ISERROR(BF2*AR2),"",BF2*AR2)</f>
        <v>0</v>
      </c>
      <c r="AT2" s="2" t="s">
        <v>68</v>
      </c>
      <c r="AU2" s="37">
        <f>200/AE2/BF2</f>
        <v>4.8999999999999998E-3</v>
      </c>
      <c r="AV2" s="36">
        <f t="shared" ref="AV2" si="9">IF(ISERROR(BF2*AU2),"",BF2*AU2)</f>
        <v>0.27</v>
      </c>
      <c r="AW2" s="36"/>
      <c r="AX2" s="37"/>
      <c r="AY2" s="36">
        <f t="shared" ref="AY2" si="10">IF(ISERROR(BF2*AX2),"",BF2*AX2)</f>
        <v>0</v>
      </c>
      <c r="AZ2" s="36"/>
      <c r="BA2" s="37"/>
      <c r="BB2" s="36">
        <f t="shared" ref="BB2" si="11">IF(ISERROR(BF2*BA2),"",BF2*BA2)</f>
        <v>0</v>
      </c>
      <c r="BC2" s="36">
        <f t="shared" ref="BC2" si="12">IF(ISERROR(AM2+AO2+AQ2+AV2),"",AM2+AO2+AQ2+AV2)</f>
        <v>3.08</v>
      </c>
      <c r="BD2" s="36">
        <f t="shared" ref="BD2" si="13">IF(ISERROR(AK2+BC2),"",AK2+BC2)</f>
        <v>46.03</v>
      </c>
      <c r="BE2" s="38">
        <f t="shared" ref="BE2" si="14">IF(ISERROR((BF2-BD2)/BF2),"",(BF2-BD2)/BF2)</f>
        <v>0.17979999999999999</v>
      </c>
      <c r="BF2" s="11">
        <v>56.12</v>
      </c>
      <c r="BG2" s="11">
        <v>135</v>
      </c>
      <c r="BH2" s="38">
        <f t="shared" ref="BH2" si="15">IF(ISERROR((BG2-BF2)/BG2),"",(BG2-BF2)/BG2)</f>
        <v>0.58430000000000004</v>
      </c>
      <c r="BI2" s="11"/>
      <c r="BJ2" s="10">
        <v>2768</v>
      </c>
      <c r="BK2" s="36">
        <f t="shared" ref="BK2" si="16">IF(ISERROR(BD2*BJ2),"",BD2*BJ2)</f>
        <v>127411.04</v>
      </c>
      <c r="BL2" s="36">
        <f t="shared" ref="BL2" si="17">IF(ISERROR(BF2*BJ2),"",BF2*BJ2)</f>
        <v>155340.16</v>
      </c>
    </row>
    <row r="3" spans="1:64" ht="30">
      <c r="A3" s="30">
        <v>2</v>
      </c>
      <c r="B3" s="2"/>
      <c r="C3" s="2"/>
      <c r="D3" s="2" t="s">
        <v>5</v>
      </c>
      <c r="E3" s="2"/>
      <c r="F3" s="1" t="s">
        <v>4</v>
      </c>
      <c r="G3" s="1" t="s">
        <v>69</v>
      </c>
      <c r="H3" s="1" t="s">
        <v>71</v>
      </c>
      <c r="I3" s="1" t="s">
        <v>70</v>
      </c>
      <c r="J3" s="58" t="s">
        <v>72</v>
      </c>
      <c r="K3" s="59" t="s">
        <v>73</v>
      </c>
      <c r="L3" s="60" t="s">
        <v>75</v>
      </c>
      <c r="M3" s="1" t="s">
        <v>76</v>
      </c>
      <c r="N3" s="61"/>
      <c r="O3" s="62"/>
      <c r="P3" s="64" t="s">
        <v>79</v>
      </c>
      <c r="Q3" s="52"/>
      <c r="R3" s="2" t="s">
        <v>62</v>
      </c>
      <c r="S3" s="31">
        <v>274.2</v>
      </c>
      <c r="T3" s="32">
        <v>7.8</v>
      </c>
      <c r="U3" s="33">
        <v>35.15</v>
      </c>
      <c r="V3" s="34">
        <v>35.15</v>
      </c>
      <c r="W3" s="53">
        <v>269.25</v>
      </c>
      <c r="X3" s="2" t="s">
        <v>3</v>
      </c>
      <c r="Y3" s="45">
        <v>58</v>
      </c>
      <c r="Z3" s="45">
        <v>53</v>
      </c>
      <c r="AA3" s="45">
        <v>68</v>
      </c>
      <c r="AB3" s="32">
        <v>2</v>
      </c>
      <c r="AC3" s="10">
        <v>2</v>
      </c>
      <c r="AD3" s="49">
        <f t="shared" ref="AD3" si="18">IF(Y3="","",Y3*Z3*AA3/1000000)</f>
        <v>0.20899999999999999</v>
      </c>
      <c r="AE3" s="35">
        <f t="shared" ref="AE3" si="19">IF(AC3="","",65/AD3*AC3)</f>
        <v>622</v>
      </c>
      <c r="AF3" s="2">
        <v>3200</v>
      </c>
      <c r="AG3" s="36">
        <f t="shared" ref="AG3" si="20">IF(ISERROR(AF3/AE3),"",AF3/AE3)</f>
        <v>5.14</v>
      </c>
      <c r="AH3" s="2" t="s">
        <v>77</v>
      </c>
      <c r="AI3" s="37">
        <v>0.22800000000000001</v>
      </c>
      <c r="AJ3" s="36">
        <f t="shared" ref="AJ3" si="21">IF(ISERROR(V3*AI3),"",V3*AI3)</f>
        <v>8.01</v>
      </c>
      <c r="AK3" s="36">
        <f t="shared" ref="AK3" si="22">IF(ISERROR(V3+AG3+AJ3),"",V3+AG3+AJ3)</f>
        <v>48.3</v>
      </c>
      <c r="AL3" s="37">
        <v>0.05</v>
      </c>
      <c r="AM3" s="36">
        <f t="shared" ref="AM3" si="23">IF(ISERROR(BF3*AL3),"",BF3*AL3)</f>
        <v>3.32</v>
      </c>
      <c r="AN3" s="37"/>
      <c r="AO3" s="36">
        <f t="shared" ref="AO3" si="24">IF(ISERROR(BF3*AN3),"",BF3*AN3)</f>
        <v>0</v>
      </c>
      <c r="AP3" s="37"/>
      <c r="AQ3" s="36">
        <f t="shared" ref="AQ3" si="25">IF(ISERROR(BF3*AP3),"",BF3*AP3)</f>
        <v>0</v>
      </c>
      <c r="AR3" s="37"/>
      <c r="AS3" s="36">
        <f t="shared" ref="AS3" si="26">IF(ISERROR(BF3*AR3),"",BF3*AR3)</f>
        <v>0</v>
      </c>
      <c r="AT3" s="2" t="s">
        <v>68</v>
      </c>
      <c r="AU3" s="37">
        <f t="shared" ref="AU3" si="27">200/AE3/BF3</f>
        <v>4.7999999999999996E-3</v>
      </c>
      <c r="AV3" s="36">
        <f t="shared" ref="AV3" si="28">IF(ISERROR(BF3*AU3),"",BF3*AU3)</f>
        <v>0.32</v>
      </c>
      <c r="AW3" s="36"/>
      <c r="AX3" s="37"/>
      <c r="AY3" s="36">
        <f t="shared" ref="AY3" si="29">IF(ISERROR(BF3*AX3),"",BF3*AX3)</f>
        <v>0</v>
      </c>
      <c r="AZ3" s="36"/>
      <c r="BA3" s="37"/>
      <c r="BB3" s="36">
        <f t="shared" ref="BB3" si="30">IF(ISERROR(BF3*BA3),"",BF3*BA3)</f>
        <v>0</v>
      </c>
      <c r="BC3" s="36">
        <f t="shared" ref="BC3" si="31">IF(ISERROR(AM3+AO3+AQ3+AV3),"",AM3+AO3+AQ3+AV3)</f>
        <v>3.64</v>
      </c>
      <c r="BD3" s="36">
        <f t="shared" ref="BD3" si="32">IF(ISERROR(AK3+BC3),"",AK3+BC3)</f>
        <v>51.94</v>
      </c>
      <c r="BE3" s="38">
        <f t="shared" ref="BE3" si="33">IF(ISERROR((BF3-BD3)/BF3),"",(BF3-BD3)/BF3)</f>
        <v>0.2177</v>
      </c>
      <c r="BF3" s="11">
        <v>66.39</v>
      </c>
      <c r="BG3" s="11">
        <v>135</v>
      </c>
      <c r="BH3" s="38">
        <f t="shared" ref="BH3" si="34">IF(ISERROR((BG3-BF3)/BG3),"",(BG3-BF3)/BG3)</f>
        <v>0.50819999999999999</v>
      </c>
      <c r="BI3" s="11"/>
      <c r="BJ3" s="10">
        <v>1846</v>
      </c>
      <c r="BK3" s="36">
        <f t="shared" ref="BK3" si="35">IF(ISERROR(BD3*BJ3),"",BD3*BJ3)</f>
        <v>95881.24</v>
      </c>
      <c r="BL3" s="36">
        <f t="shared" ref="BL3" si="36">IF(ISERROR(BF3*BJ3),"",BF3*BJ3)</f>
        <v>122555.94</v>
      </c>
    </row>
  </sheetData>
  <sheetProtection insertRows="0" deleteRows="0" sort="0"/>
  <protectedRanges>
    <protectedRange sqref="R2:R3 X2:X3 AD2:AD3 AR1:AS1 AW1 AZ1 A4:J60 P4:BB60 D2:D3 L4:N60 F2:F3 T2:T3" name="Range1"/>
    <protectedRange sqref="K4:K65" name="Range1_1"/>
    <protectedRange sqref="BI4:BI60" name="Range1_2"/>
    <protectedRange sqref="O4:O60" name="Range1_2_1"/>
    <protectedRange sqref="BG2:BH3 U2:W3 BJ2:BJ3 E2:E3 G2:J3 A2:C3 L2:M3 S2:S3 Y2:AC2 AE2:BE3 Y3:AA3 AC3 Q2:Q3 AB3" name="Range1_3"/>
    <protectedRange sqref="K2:K3" name="Range1_1_1"/>
    <protectedRange sqref="BI2:BI3" name="Range1_2_2"/>
    <protectedRange sqref="O2:O3" name="Range1_2_1_1"/>
    <protectedRange sqref="P2:P3" name="Range1_3_3_1"/>
  </protectedRanges>
  <phoneticPr fontId="1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10C304B-6476-4A91-B62D-192B8AF01577}">
          <x14:formula1>
            <xm:f>#REF!</xm:f>
          </x14:formula1>
          <xm:sqref>R2:R3</xm:sqref>
        </x14:dataValidation>
        <x14:dataValidation type="list" allowBlank="1" showInputMessage="1" showErrorMessage="1" xr:uid="{E8421AC4-1A6B-4E07-834C-8AF6D0E92497}">
          <x14:formula1>
            <xm:f>#REF!</xm:f>
          </x14:formula1>
          <xm:sqref>D2:D3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X2:X3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2026-03-10T02:32:02Z</dcterms:modified>
</cp:coreProperties>
</file>