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4D8D45A-AFE4-4961-B26F-8405A8794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" i="8" l="1"/>
  <c r="BH5" i="8"/>
  <c r="BB5" i="8"/>
  <c r="AY5" i="8"/>
  <c r="AS5" i="8"/>
  <c r="AQ5" i="8"/>
  <c r="AO5" i="8"/>
  <c r="AM5" i="8"/>
  <c r="AJ5" i="8"/>
  <c r="AD5" i="8"/>
  <c r="AE5" i="8" s="1"/>
  <c r="AG5" i="8" s="1"/>
  <c r="BL4" i="8"/>
  <c r="BH4" i="8"/>
  <c r="BB4" i="8"/>
  <c r="AY4" i="8"/>
  <c r="AS4" i="8"/>
  <c r="AQ4" i="8"/>
  <c r="AO4" i="8"/>
  <c r="AM4" i="8"/>
  <c r="AJ4" i="8"/>
  <c r="AD4" i="8"/>
  <c r="AE4" i="8" s="1"/>
  <c r="AG4" i="8" s="1"/>
  <c r="BL3" i="8"/>
  <c r="BH3" i="8"/>
  <c r="BB3" i="8"/>
  <c r="AY3" i="8"/>
  <c r="AS3" i="8"/>
  <c r="AQ3" i="8"/>
  <c r="AO3" i="8"/>
  <c r="AM3" i="8"/>
  <c r="AJ3" i="8"/>
  <c r="AD3" i="8"/>
  <c r="AE3" i="8" s="1"/>
  <c r="BL2" i="8"/>
  <c r="BH2" i="8"/>
  <c r="BB2" i="8"/>
  <c r="AY2" i="8"/>
  <c r="AS2" i="8"/>
  <c r="AQ2" i="8"/>
  <c r="AO2" i="8"/>
  <c r="AM2" i="8"/>
  <c r="AJ2" i="8"/>
  <c r="AD2" i="8"/>
  <c r="AE2" i="8" s="1"/>
  <c r="AK5" i="8" l="1"/>
  <c r="AK4" i="8"/>
  <c r="AG3" i="8"/>
  <c r="AK3" i="8" s="1"/>
  <c r="AU3" i="8"/>
  <c r="AV3" i="8" s="1"/>
  <c r="BC3" i="8" s="1"/>
  <c r="AG2" i="8"/>
  <c r="AK2" i="8" s="1"/>
  <c r="AU2" i="8"/>
  <c r="AV2" i="8" s="1"/>
  <c r="BC2" i="8" s="1"/>
  <c r="AU5" i="8"/>
  <c r="AV5" i="8" s="1"/>
  <c r="BC5" i="8" s="1"/>
  <c r="BD5" i="8" s="1"/>
  <c r="AU4" i="8"/>
  <c r="AV4" i="8" s="1"/>
  <c r="BC4" i="8" s="1"/>
  <c r="BD4" i="8" s="1"/>
  <c r="BK4" i="8" l="1"/>
  <c r="BE4" i="8"/>
  <c r="BK5" i="8"/>
  <c r="BE5" i="8"/>
  <c r="BD2" i="8"/>
  <c r="BD3" i="8"/>
  <c r="BE3" i="8" l="1"/>
  <c r="BK3" i="8"/>
  <c r="BE2" i="8"/>
  <c r="BK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<sst xmlns="http://schemas.openxmlformats.org/spreadsheetml/2006/main" count="124" uniqueCount="88">
  <si>
    <t>Brand</t>
  </si>
  <si>
    <t>Package Type</t>
  </si>
  <si>
    <t>Licensor</t>
  </si>
  <si>
    <t>Normal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</si>
  <si>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</si>
  <si>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</si>
  <si>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</si>
  <si>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</si>
  <si>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</si>
  <si>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</si>
  <si>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</si>
  <si>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</si>
  <si>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</si>
  <si>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</si>
  <si>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</si>
  <si>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</si>
  <si>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</si>
  <si>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</si>
  <si>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</si>
  <si>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</si>
  <si>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</si>
  <si>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</si>
  <si>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</si>
  <si>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</si>
  <si>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</si>
  <si>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</si>
  <si>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</si>
  <si>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</si>
  <si>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</si>
  <si>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</si>
  <si>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</si>
  <si>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</si>
  <si>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</si>
  <si>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</si>
  <si>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</si>
  <si>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</si>
  <si>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</si>
  <si>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</si>
  <si>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</si>
  <si>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</si>
  <si>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</si>
  <si>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</si>
  <si>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</si>
  <si>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</si>
  <si>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</si>
  <si>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</si>
  <si>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</si>
  <si>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</si>
  <si>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</si>
  <si>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</si>
  <si>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</si>
  <si>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</si>
  <si>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</si>
  <si>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</si>
  <si>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</si>
  <si>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</si>
  <si>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</si>
  <si>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</si>
  <si>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</si>
  <si>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</si>
  <si>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</si>
  <si>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</si>
  <si>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</si>
  <si>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</si>
  <si>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</si>
  <si>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</si>
  <si>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</si>
  <si>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</si>
  <si>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50x60''</t>
  </si>
  <si>
    <t>6301.40.0020</t>
  </si>
  <si>
    <t>extra freight</t>
  </si>
  <si>
    <t>Cozy Sherpa</t>
  </si>
  <si>
    <t>Toffee Stripe</t>
  </si>
  <si>
    <t>Red Stripe</t>
  </si>
  <si>
    <t>Blue Stripe</t>
  </si>
  <si>
    <t>Green Stripe</t>
  </si>
  <si>
    <t>Premier Comforter Back Print Sherpa Wrap</t>
  </si>
  <si>
    <t>Back Print Sherpa Wrap</t>
  </si>
  <si>
    <t>260gsm back print sherpa with 1'' self hem, 2 self pocket, folded with ribbon + insert, 4pcs per carton</t>
  </si>
  <si>
    <t>THROW WRAP</t>
    <phoneticPr fontId="10" type="noConversion"/>
  </si>
  <si>
    <t>MCC58-6426</t>
    <phoneticPr fontId="10" type="noConversion"/>
  </si>
  <si>
    <t>MCC58-6427</t>
  </si>
  <si>
    <t>MCC58-6428</t>
  </si>
  <si>
    <t>MCC58-6429</t>
  </si>
  <si>
    <t>022164721317</t>
  </si>
  <si>
    <t>022164721324</t>
  </si>
  <si>
    <t>022164721331</t>
  </si>
  <si>
    <t>022164721348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</si>
</sst>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5"/>
  <sheetViews>
    <sheetView tabSelected="1" workbookViewId="0">
      <selection activeCell="H3" sqref="H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0.140625" style="3" customWidth="1"/>
    <col min="65" max="16384" width="9.140625" style="3"/>
  </cols>
  <sheetData>
    <row r="1" spans="1:64" ht="68.099999999999994" customHeight="1">
      <c r="A1" s="11" t="s">
        <v>5</v>
      </c>
      <c r="B1" s="11" t="s">
        <v>6</v>
      </c>
      <c r="C1" s="41" t="s">
        <v>7</v>
      </c>
      <c r="D1" s="42" t="s">
        <v>0</v>
      </c>
      <c r="E1" s="42" t="s">
        <v>2</v>
      </c>
      <c r="F1" s="13" t="s">
        <v>60</v>
      </c>
      <c r="G1" s="41" t="s">
        <v>8</v>
      </c>
      <c r="H1" s="12" t="s">
        <v>9</v>
      </c>
      <c r="I1" s="40" t="s">
        <v>62</v>
      </c>
      <c r="J1" s="12" t="s">
        <v>10</v>
      </c>
      <c r="K1" s="40" t="s">
        <v>64</v>
      </c>
      <c r="L1" s="12" t="s">
        <v>11</v>
      </c>
      <c r="M1" s="12" t="s">
        <v>12</v>
      </c>
      <c r="N1" s="41" t="s">
        <v>13</v>
      </c>
      <c r="O1" s="41" t="s">
        <v>66</v>
      </c>
      <c r="P1" s="41" t="s">
        <v>14</v>
      </c>
      <c r="Q1" s="41" t="s">
        <v>15</v>
      </c>
      <c r="R1" s="40" t="s">
        <v>63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5" t="s">
        <v>21</v>
      </c>
      <c r="Z1" s="45" t="s">
        <v>22</v>
      </c>
      <c r="AA1" s="45" t="s">
        <v>23</v>
      </c>
      <c r="AB1" s="20" t="s">
        <v>24</v>
      </c>
      <c r="AC1" s="21" t="s">
        <v>25</v>
      </c>
      <c r="AD1" s="49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47" t="s">
        <v>40</v>
      </c>
      <c r="AS1" s="23" t="s">
        <v>41</v>
      </c>
      <c r="AT1" s="19" t="s">
        <v>42</v>
      </c>
      <c r="AU1" s="24" t="s">
        <v>43</v>
      </c>
      <c r="AV1" s="23" t="s">
        <v>44</v>
      </c>
      <c r="AW1" s="43" t="s">
        <v>45</v>
      </c>
      <c r="AX1" s="24" t="s">
        <v>46</v>
      </c>
      <c r="AY1" s="23" t="s">
        <v>47</v>
      </c>
      <c r="AZ1" s="43" t="s">
        <v>48</v>
      </c>
      <c r="BA1" s="24" t="s">
        <v>49</v>
      </c>
      <c r="BB1" s="23" t="s">
        <v>50</v>
      </c>
      <c r="BC1" s="23" t="s">
        <v>51</v>
      </c>
      <c r="BD1" s="26" t="s">
        <v>52</v>
      </c>
      <c r="BE1" s="27" t="s">
        <v>53</v>
      </c>
      <c r="BF1" s="28" t="s">
        <v>54</v>
      </c>
      <c r="BG1" s="29" t="s">
        <v>55</v>
      </c>
      <c r="BH1" s="54" t="s">
        <v>56</v>
      </c>
      <c r="BI1" s="53" t="s">
        <v>65</v>
      </c>
      <c r="BJ1" s="11" t="s">
        <v>57</v>
      </c>
      <c r="BK1" s="30" t="s">
        <v>58</v>
      </c>
      <c r="BL1" s="30" t="s">
        <v>59</v>
      </c>
    </row>
    <row r="2" spans="1:64" ht="45">
      <c r="A2" s="31">
        <v>5</v>
      </c>
      <c r="B2" s="1"/>
      <c r="C2" s="1"/>
      <c r="D2" s="1" t="s">
        <v>4</v>
      </c>
      <c r="E2" s="1"/>
      <c r="F2" s="55" t="s">
        <v>79</v>
      </c>
      <c r="G2" s="1" t="s">
        <v>71</v>
      </c>
      <c r="H2" s="1" t="s">
        <v>76</v>
      </c>
      <c r="I2" s="1" t="s">
        <v>77</v>
      </c>
      <c r="J2" s="55" t="s">
        <v>78</v>
      </c>
      <c r="K2" s="52" t="s">
        <v>67</v>
      </c>
      <c r="L2" s="1" t="s">
        <v>68</v>
      </c>
      <c r="M2" s="1" t="s">
        <v>72</v>
      </c>
      <c r="N2" s="56"/>
      <c r="O2" s="57"/>
      <c r="P2" s="57" t="s">
        <v>80</v>
      </c>
      <c r="Q2" s="1" t="s">
        <v>84</v>
      </c>
      <c r="R2" s="1" t="s">
        <v>61</v>
      </c>
      <c r="S2" s="32"/>
      <c r="T2" s="33">
        <v>7.8</v>
      </c>
      <c r="U2" s="34">
        <v>0</v>
      </c>
      <c r="V2" s="35">
        <v>2.82</v>
      </c>
      <c r="W2" s="58"/>
      <c r="X2" s="1" t="s">
        <v>3</v>
      </c>
      <c r="Y2" s="46">
        <v>41</v>
      </c>
      <c r="Z2" s="46">
        <v>40</v>
      </c>
      <c r="AA2" s="46">
        <v>34</v>
      </c>
      <c r="AB2" s="33">
        <v>2</v>
      </c>
      <c r="AC2" s="9">
        <v>4</v>
      </c>
      <c r="AD2" s="50">
        <f t="shared" ref="AD2:AD5" si="0">IF(Y2="","",Y2*Z2*AA2/1000000)</f>
        <v>5.6000000000000001E-2</v>
      </c>
      <c r="AE2" s="36">
        <f t="shared" ref="AE2:AE5" si="1">IF(AC2="","",65/AD2*AC2)</f>
        <v>4643</v>
      </c>
      <c r="AF2" s="1">
        <v>3200</v>
      </c>
      <c r="AG2" s="37">
        <f t="shared" ref="AG2:AG5" si="2">IF(ISERROR(AF2/AE2),"",AF2/AE2)</f>
        <v>0.69</v>
      </c>
      <c r="AH2" s="1" t="s">
        <v>69</v>
      </c>
      <c r="AI2" s="38">
        <v>0.185</v>
      </c>
      <c r="AJ2" s="37">
        <f t="shared" ref="AJ2:AJ5" si="3">IF(ISERROR(V2*AI2),"",V2*AI2)</f>
        <v>0.52</v>
      </c>
      <c r="AK2" s="37">
        <f t="shared" ref="AK2:AK5" si="4">IF(ISERROR(V2+AG2+AJ2),"",V2+AG2+AJ2)</f>
        <v>4.03</v>
      </c>
      <c r="AL2" s="38">
        <v>0.05</v>
      </c>
      <c r="AM2" s="37">
        <f t="shared" ref="AM2:AM5" si="5">IF(ISERROR(BF2*AL2),"",BF2*AL2)</f>
        <v>0.28999999999999998</v>
      </c>
      <c r="AN2" s="38"/>
      <c r="AO2" s="37">
        <f t="shared" ref="AO2:AO5" si="6">IF(ISERROR(BF2*AN2),"",BF2*AN2)</f>
        <v>0</v>
      </c>
      <c r="AP2" s="38"/>
      <c r="AQ2" s="37">
        <f t="shared" ref="AQ2:AQ5" si="7">IF(ISERROR(BF2*AP2),"",BF2*AP2)</f>
        <v>0</v>
      </c>
      <c r="AR2" s="38"/>
      <c r="AS2" s="37">
        <f t="shared" ref="AS2:AS5" si="8">IF(ISERROR(BF2*AR2),"",BF2*AR2)</f>
        <v>0</v>
      </c>
      <c r="AT2" s="1" t="s">
        <v>70</v>
      </c>
      <c r="AU2" s="38">
        <f>200/AE2/BF2</f>
        <v>7.3000000000000001E-3</v>
      </c>
      <c r="AV2" s="37">
        <f t="shared" ref="AV2:AV5" si="9">IF(ISERROR(BF2*AU2),"",BF2*AU2)</f>
        <v>0.04</v>
      </c>
      <c r="AW2" s="37"/>
      <c r="AX2" s="38"/>
      <c r="AY2" s="37">
        <f t="shared" ref="AY2:AY5" si="10">IF(ISERROR(BF2*AX2),"",BF2*AX2)</f>
        <v>0</v>
      </c>
      <c r="AZ2" s="37"/>
      <c r="BA2" s="38"/>
      <c r="BB2" s="37">
        <f t="shared" ref="BB2:BB5" si="11">IF(ISERROR(BF2*BA2),"",BF2*BA2)</f>
        <v>0</v>
      </c>
      <c r="BC2" s="37">
        <f t="shared" ref="BC2:BC5" si="12">IF(ISERROR(AM2+AO2+AQ2+AV2),"",AM2+AO2+AQ2+AV2)</f>
        <v>0.33</v>
      </c>
      <c r="BD2" s="37">
        <f t="shared" ref="BD2:BD5" si="13">IF(ISERROR(AK2+BC2),"",AK2+BC2)</f>
        <v>4.3600000000000003</v>
      </c>
      <c r="BE2" s="39">
        <f t="shared" ref="BE2:BE5" si="14">IF(ISERROR((BF2-BD2)/BF2),"",(BF2-BD2)/BF2)</f>
        <v>0.25850000000000001</v>
      </c>
      <c r="BF2" s="10">
        <v>5.88</v>
      </c>
      <c r="BG2" s="10">
        <v>12.99</v>
      </c>
      <c r="BH2" s="39">
        <f t="shared" ref="BH2:BH5" si="15">IF(ISERROR((BG2-BF2)/BG2),"",(BG2-BF2)/BG2)</f>
        <v>0.54730000000000001</v>
      </c>
      <c r="BI2" s="10"/>
      <c r="BJ2" s="9">
        <v>92924</v>
      </c>
      <c r="BK2" s="37">
        <f t="shared" ref="BK2:BK5" si="16">IF(ISERROR(BD2*BJ2),"",BD2*BJ2)</f>
        <v>405148.64</v>
      </c>
      <c r="BL2" s="37">
        <f t="shared" ref="BL2:BL5" si="17">IF(ISERROR(BF2*BJ2),"",BF2*BJ2)</f>
        <v>546393.12</v>
      </c>
    </row>
    <row r="3" spans="1:64" ht="45">
      <c r="A3" s="31">
        <v>6</v>
      </c>
      <c r="B3" s="1"/>
      <c r="C3" s="1"/>
      <c r="D3" s="1" t="s">
        <v>4</v>
      </c>
      <c r="E3" s="1"/>
      <c r="F3" s="55" t="s">
        <v>79</v>
      </c>
      <c r="G3" s="1" t="s">
        <v>71</v>
      </c>
      <c r="H3" s="1" t="s">
        <v>76</v>
      </c>
      <c r="I3" s="1" t="s">
        <v>77</v>
      </c>
      <c r="J3" s="55" t="s">
        <v>78</v>
      </c>
      <c r="K3" s="52" t="s">
        <v>67</v>
      </c>
      <c r="L3" s="1" t="s">
        <v>68</v>
      </c>
      <c r="M3" s="1" t="s">
        <v>73</v>
      </c>
      <c r="N3" s="56"/>
      <c r="O3" s="57"/>
      <c r="P3" s="57" t="s">
        <v>81</v>
      </c>
      <c r="Q3" s="1" t="s">
        <v>85</v>
      </c>
      <c r="R3" s="1" t="s">
        <v>61</v>
      </c>
      <c r="S3" s="32"/>
      <c r="T3" s="33">
        <v>7.8</v>
      </c>
      <c r="U3" s="34">
        <v>0</v>
      </c>
      <c r="V3" s="35">
        <v>2.82</v>
      </c>
      <c r="W3" s="58"/>
      <c r="X3" s="1" t="s">
        <v>3</v>
      </c>
      <c r="Y3" s="46">
        <v>41</v>
      </c>
      <c r="Z3" s="46">
        <v>40</v>
      </c>
      <c r="AA3" s="46">
        <v>34</v>
      </c>
      <c r="AB3" s="33">
        <v>2</v>
      </c>
      <c r="AC3" s="9">
        <v>4</v>
      </c>
      <c r="AD3" s="50">
        <f t="shared" si="0"/>
        <v>5.6000000000000001E-2</v>
      </c>
      <c r="AE3" s="36">
        <f t="shared" si="1"/>
        <v>4643</v>
      </c>
      <c r="AF3" s="1">
        <v>3200</v>
      </c>
      <c r="AG3" s="37">
        <f t="shared" si="2"/>
        <v>0.69</v>
      </c>
      <c r="AH3" s="1" t="s">
        <v>69</v>
      </c>
      <c r="AI3" s="38">
        <v>0.185</v>
      </c>
      <c r="AJ3" s="37">
        <f t="shared" si="3"/>
        <v>0.52</v>
      </c>
      <c r="AK3" s="37">
        <f t="shared" si="4"/>
        <v>4.03</v>
      </c>
      <c r="AL3" s="38">
        <v>0.05</v>
      </c>
      <c r="AM3" s="37">
        <f t="shared" si="5"/>
        <v>0.28999999999999998</v>
      </c>
      <c r="AN3" s="38"/>
      <c r="AO3" s="37">
        <f t="shared" si="6"/>
        <v>0</v>
      </c>
      <c r="AP3" s="38"/>
      <c r="AQ3" s="37">
        <f t="shared" si="7"/>
        <v>0</v>
      </c>
      <c r="AR3" s="38"/>
      <c r="AS3" s="37">
        <f t="shared" si="8"/>
        <v>0</v>
      </c>
      <c r="AT3" s="1" t="s">
        <v>70</v>
      </c>
      <c r="AU3" s="38">
        <f t="shared" ref="AU3:AU5" si="18">200/AE3/BF3</f>
        <v>7.3000000000000001E-3</v>
      </c>
      <c r="AV3" s="37">
        <f t="shared" si="9"/>
        <v>0.04</v>
      </c>
      <c r="AW3" s="37"/>
      <c r="AX3" s="38"/>
      <c r="AY3" s="37">
        <f t="shared" si="10"/>
        <v>0</v>
      </c>
      <c r="AZ3" s="37"/>
      <c r="BA3" s="38"/>
      <c r="BB3" s="37">
        <f t="shared" si="11"/>
        <v>0</v>
      </c>
      <c r="BC3" s="37">
        <f t="shared" si="12"/>
        <v>0.33</v>
      </c>
      <c r="BD3" s="37">
        <f t="shared" si="13"/>
        <v>4.3600000000000003</v>
      </c>
      <c r="BE3" s="39">
        <f t="shared" si="14"/>
        <v>0.25850000000000001</v>
      </c>
      <c r="BF3" s="10">
        <v>5.88</v>
      </c>
      <c r="BG3" s="10">
        <v>12.99</v>
      </c>
      <c r="BH3" s="39">
        <f t="shared" si="15"/>
        <v>0.54730000000000001</v>
      </c>
      <c r="BI3" s="10"/>
      <c r="BJ3" s="9"/>
      <c r="BK3" s="37">
        <f t="shared" si="16"/>
        <v>0</v>
      </c>
      <c r="BL3" s="37">
        <f t="shared" si="17"/>
        <v>0</v>
      </c>
    </row>
    <row r="4" spans="1:64" ht="45">
      <c r="A4" s="31">
        <v>7</v>
      </c>
      <c r="B4" s="1"/>
      <c r="C4" s="1"/>
      <c r="D4" s="1" t="s">
        <v>4</v>
      </c>
      <c r="E4" s="1"/>
      <c r="F4" s="55" t="s">
        <v>79</v>
      </c>
      <c r="G4" s="1" t="s">
        <v>71</v>
      </c>
      <c r="H4" s="1" t="s">
        <v>76</v>
      </c>
      <c r="I4" s="1" t="s">
        <v>77</v>
      </c>
      <c r="J4" s="55" t="s">
        <v>78</v>
      </c>
      <c r="K4" s="52" t="s">
        <v>67</v>
      </c>
      <c r="L4" s="1" t="s">
        <v>68</v>
      </c>
      <c r="M4" s="1" t="s">
        <v>74</v>
      </c>
      <c r="N4" s="56"/>
      <c r="O4" s="57"/>
      <c r="P4" s="57" t="s">
        <v>82</v>
      </c>
      <c r="Q4" s="1" t="s">
        <v>86</v>
      </c>
      <c r="R4" s="1" t="s">
        <v>61</v>
      </c>
      <c r="S4" s="32"/>
      <c r="T4" s="33">
        <v>7.8</v>
      </c>
      <c r="U4" s="34">
        <v>0</v>
      </c>
      <c r="V4" s="35">
        <v>2.82</v>
      </c>
      <c r="W4" s="58"/>
      <c r="X4" s="1" t="s">
        <v>3</v>
      </c>
      <c r="Y4" s="46">
        <v>41</v>
      </c>
      <c r="Z4" s="46">
        <v>40</v>
      </c>
      <c r="AA4" s="46">
        <v>34</v>
      </c>
      <c r="AB4" s="33">
        <v>2</v>
      </c>
      <c r="AC4" s="9">
        <v>4</v>
      </c>
      <c r="AD4" s="50">
        <f t="shared" si="0"/>
        <v>5.6000000000000001E-2</v>
      </c>
      <c r="AE4" s="36">
        <f t="shared" si="1"/>
        <v>4643</v>
      </c>
      <c r="AF4" s="1">
        <v>3200</v>
      </c>
      <c r="AG4" s="37">
        <f t="shared" si="2"/>
        <v>0.69</v>
      </c>
      <c r="AH4" s="1" t="s">
        <v>69</v>
      </c>
      <c r="AI4" s="38">
        <v>0.185</v>
      </c>
      <c r="AJ4" s="37">
        <f t="shared" si="3"/>
        <v>0.52</v>
      </c>
      <c r="AK4" s="37">
        <f t="shared" si="4"/>
        <v>4.03</v>
      </c>
      <c r="AL4" s="38">
        <v>0.05</v>
      </c>
      <c r="AM4" s="37">
        <f t="shared" si="5"/>
        <v>0.28999999999999998</v>
      </c>
      <c r="AN4" s="38"/>
      <c r="AO4" s="37">
        <f t="shared" si="6"/>
        <v>0</v>
      </c>
      <c r="AP4" s="38"/>
      <c r="AQ4" s="37">
        <f t="shared" si="7"/>
        <v>0</v>
      </c>
      <c r="AR4" s="38"/>
      <c r="AS4" s="37">
        <f t="shared" si="8"/>
        <v>0</v>
      </c>
      <c r="AT4" s="1" t="s">
        <v>70</v>
      </c>
      <c r="AU4" s="38">
        <f t="shared" si="18"/>
        <v>7.3000000000000001E-3</v>
      </c>
      <c r="AV4" s="37">
        <f t="shared" si="9"/>
        <v>0.04</v>
      </c>
      <c r="AW4" s="37"/>
      <c r="AX4" s="38"/>
      <c r="AY4" s="37">
        <f t="shared" si="10"/>
        <v>0</v>
      </c>
      <c r="AZ4" s="37"/>
      <c r="BA4" s="38"/>
      <c r="BB4" s="37">
        <f t="shared" si="11"/>
        <v>0</v>
      </c>
      <c r="BC4" s="37">
        <f t="shared" si="12"/>
        <v>0.33</v>
      </c>
      <c r="BD4" s="37">
        <f t="shared" si="13"/>
        <v>4.3600000000000003</v>
      </c>
      <c r="BE4" s="39">
        <f t="shared" si="14"/>
        <v>0.25850000000000001</v>
      </c>
      <c r="BF4" s="10">
        <v>5.88</v>
      </c>
      <c r="BG4" s="10">
        <v>12.99</v>
      </c>
      <c r="BH4" s="39">
        <f t="shared" si="15"/>
        <v>0.54730000000000001</v>
      </c>
      <c r="BI4" s="10"/>
      <c r="BJ4" s="9"/>
      <c r="BK4" s="37">
        <f t="shared" si="16"/>
        <v>0</v>
      </c>
      <c r="BL4" s="37">
        <f t="shared" si="17"/>
        <v>0</v>
      </c>
    </row>
    <row r="5" spans="1:64" ht="45">
      <c r="A5" s="31">
        <v>8</v>
      </c>
      <c r="B5" s="1"/>
      <c r="C5" s="1"/>
      <c r="D5" s="1" t="s">
        <v>4</v>
      </c>
      <c r="E5" s="1"/>
      <c r="F5" s="55" t="s">
        <v>79</v>
      </c>
      <c r="G5" s="1" t="s">
        <v>71</v>
      </c>
      <c r="H5" s="1" t="s">
        <v>76</v>
      </c>
      <c r="I5" s="1" t="s">
        <v>77</v>
      </c>
      <c r="J5" s="55" t="s">
        <v>78</v>
      </c>
      <c r="K5" s="52" t="s">
        <v>67</v>
      </c>
      <c r="L5" s="1" t="s">
        <v>68</v>
      </c>
      <c r="M5" s="1" t="s">
        <v>75</v>
      </c>
      <c r="N5" s="56"/>
      <c r="O5" s="57"/>
      <c r="P5" s="57" t="s">
        <v>83</v>
      </c>
      <c r="Q5" s="1" t="s">
        <v>87</v>
      </c>
      <c r="R5" s="1" t="s">
        <v>61</v>
      </c>
      <c r="S5" s="32"/>
      <c r="T5" s="33">
        <v>7.8</v>
      </c>
      <c r="U5" s="34">
        <v>0</v>
      </c>
      <c r="V5" s="35">
        <v>2.82</v>
      </c>
      <c r="W5" s="58"/>
      <c r="X5" s="1" t="s">
        <v>3</v>
      </c>
      <c r="Y5" s="46">
        <v>41</v>
      </c>
      <c r="Z5" s="46">
        <v>40</v>
      </c>
      <c r="AA5" s="46">
        <v>34</v>
      </c>
      <c r="AB5" s="33">
        <v>2</v>
      </c>
      <c r="AC5" s="9">
        <v>4</v>
      </c>
      <c r="AD5" s="50">
        <f t="shared" si="0"/>
        <v>5.6000000000000001E-2</v>
      </c>
      <c r="AE5" s="36">
        <f t="shared" si="1"/>
        <v>4643</v>
      </c>
      <c r="AF5" s="1">
        <v>3200</v>
      </c>
      <c r="AG5" s="37">
        <f t="shared" si="2"/>
        <v>0.69</v>
      </c>
      <c r="AH5" s="1" t="s">
        <v>69</v>
      </c>
      <c r="AI5" s="38">
        <v>0.185</v>
      </c>
      <c r="AJ5" s="37">
        <f t="shared" si="3"/>
        <v>0.52</v>
      </c>
      <c r="AK5" s="37">
        <f t="shared" si="4"/>
        <v>4.03</v>
      </c>
      <c r="AL5" s="38">
        <v>0.05</v>
      </c>
      <c r="AM5" s="37">
        <f t="shared" si="5"/>
        <v>0.28999999999999998</v>
      </c>
      <c r="AN5" s="38"/>
      <c r="AO5" s="37">
        <f t="shared" si="6"/>
        <v>0</v>
      </c>
      <c r="AP5" s="38"/>
      <c r="AQ5" s="37">
        <f t="shared" si="7"/>
        <v>0</v>
      </c>
      <c r="AR5" s="38"/>
      <c r="AS5" s="37">
        <f t="shared" si="8"/>
        <v>0</v>
      </c>
      <c r="AT5" s="1" t="s">
        <v>70</v>
      </c>
      <c r="AU5" s="38">
        <f t="shared" si="18"/>
        <v>7.3000000000000001E-3</v>
      </c>
      <c r="AV5" s="37">
        <f t="shared" si="9"/>
        <v>0.04</v>
      </c>
      <c r="AW5" s="37"/>
      <c r="AX5" s="38"/>
      <c r="AY5" s="37">
        <f t="shared" si="10"/>
        <v>0</v>
      </c>
      <c r="AZ5" s="37"/>
      <c r="BA5" s="38"/>
      <c r="BB5" s="37">
        <f t="shared" si="11"/>
        <v>0</v>
      </c>
      <c r="BC5" s="37">
        <f t="shared" si="12"/>
        <v>0.33</v>
      </c>
      <c r="BD5" s="37">
        <f t="shared" si="13"/>
        <v>4.3600000000000003</v>
      </c>
      <c r="BE5" s="39">
        <f t="shared" si="14"/>
        <v>0.25850000000000001</v>
      </c>
      <c r="BF5" s="10">
        <v>5.88</v>
      </c>
      <c r="BG5" s="10">
        <v>12.99</v>
      </c>
      <c r="BH5" s="39">
        <f t="shared" si="15"/>
        <v>0.54730000000000001</v>
      </c>
      <c r="BI5" s="10"/>
      <c r="BJ5" s="9"/>
      <c r="BK5" s="37">
        <f t="shared" si="16"/>
        <v>0</v>
      </c>
      <c r="BL5" s="37">
        <f t="shared" si="17"/>
        <v>0</v>
      </c>
    </row>
  </sheetData>
  <sheetProtection insertRows="0" deleteRows="0" sort="0"/>
  <protectedRanges>
    <protectedRange sqref="AR1:AS1 AW1 AZ1" name="Range1"/>
    <protectedRange sqref="AB2:AB5" name="Range1_3"/>
    <protectedRange sqref="AD2:AD5 T2:T5 F2:F5" name="Range1_4"/>
    <protectedRange sqref="BJ2:BJ5 A2:E5 BG2:BH5 L2:M5 Q2:S5 AE2:BE5 G2:J5 U2:AA5 AC2:AC5" name="Range1_3_1"/>
    <protectedRange sqref="K2:K5" name="Range1_1_1_1"/>
    <protectedRange sqref="BI2:BI5" name="Range1_2_2_1"/>
    <protectedRange sqref="O2:O5" name="Range1_2_1_1_1"/>
    <protectedRange sqref="P2:P5" name="Range1_3_3_2"/>
  </protectedRanges>
  <phoneticPr fontId="1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2026-03-09T04:12:28Z</dcterms:modified>
</cp:coreProperties>
</file>