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65136FA-FAE6-40CC-8B45-8059B134A5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021BPB">'[1]021BPB'!$B$33</definedName>
    <definedName name="_024WPB">#REF!</definedName>
    <definedName name="_025HPB">#REF!</definedName>
    <definedName name="_625WAA">#REF!</definedName>
    <definedName name="_643BRD">#REF!</definedName>
    <definedName name="_645HAA">#REF!</definedName>
    <definedName name="_655BAA">#REF!</definedName>
    <definedName name="_720BPB">'[1]720BPB _N_'!$B$34</definedName>
    <definedName name="_735BKO">#REF!</definedName>
    <definedName name="_866BWA">'[2]866BWM'!$K$32</definedName>
    <definedName name="_866BWM">'[2]866BWM'!$C$32</definedName>
    <definedName name="_878BBB">'[2]878BBB'!$B$34</definedName>
    <definedName name="_878HBB">'[2]878BBB'!$D$34</definedName>
    <definedName name="_878SBB">'[2]878BBB'!$F$34</definedName>
    <definedName name="_978MBB">'[2]878BBB'!$H$34</definedName>
    <definedName name="_cat82">#REF!</definedName>
    <definedName name="a">#REF!</definedName>
    <definedName name="AB">#REF!</definedName>
    <definedName name="ABC">#REF!</definedName>
    <definedName name="AD">'[3]other data'!$T$2:$T$5</definedName>
    <definedName name="AIM">#REF!</definedName>
    <definedName name="ALLOCATE">[3]comments!$F$3:$F$26</definedName>
    <definedName name="Archive_fcst">[4]Archive_fcst!$D$16</definedName>
    <definedName name="Artwork">#REF!</definedName>
    <definedName name="Assortment">#REF!</definedName>
    <definedName name="ATTR">'[5]PT TABLE'!$B$2:$F$2</definedName>
    <definedName name="Attributes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TTY">#REF!</definedName>
    <definedName name="Blankets_Throws">#REF!</definedName>
    <definedName name="bm">#REF!</definedName>
    <definedName name="brand">'[6]Drop Downs'!$H$2:$H$68</definedName>
    <definedName name="brands">'[3]other data'!$K$2:$K$47</definedName>
    <definedName name="brown">#REF!</definedName>
    <definedName name="CATEGORY">[7]Sheet1!$DW$2:$DW$3</definedName>
    <definedName name="CB_s_PER__MASTER">#REF!</definedName>
    <definedName name="CB_s_PER_MASTER">#REF!</definedName>
    <definedName name="CBM_or_CBF">#REF!</definedName>
    <definedName name="CENTENNIAL_FOR_BBB">'[2]878BBB'!$A$4</definedName>
    <definedName name="CH">'[5]COMMON ATTR'!$C$4:$C$249</definedName>
    <definedName name="chargeback">'[3]other data'!$B$2:$B$6</definedName>
    <definedName name="China_Fuzhou">#REF!</definedName>
    <definedName name="China_Ningbo">#REF!</definedName>
    <definedName name="China_Qingdao">#REF!</definedName>
    <definedName name="China_Shanghai">#REF!</definedName>
    <definedName name="China_Shenzhen_Yantian">#REF!</definedName>
    <definedName name="China_Xiamen">#REF!</definedName>
    <definedName name="CHINAFCA">#REF!</definedName>
    <definedName name="Class">#REF!</definedName>
    <definedName name="class1">#REF!</definedName>
    <definedName name="class2">#REF!</definedName>
    <definedName name="class3">#REF!</definedName>
    <definedName name="colour">[7]Sheet1!$EH$2:$EH$3</definedName>
    <definedName name="COLUMN">'[5]PT TABLE'!$A$2</definedName>
    <definedName name="COMF..">#REF!</definedName>
    <definedName name="Comments">#REF!</definedName>
    <definedName name="Commitment">#REF!</definedName>
    <definedName name="COMPONENT">#REF!</definedName>
    <definedName name="CON">'[8]317-TOP'!#REF!</definedName>
    <definedName name="CONS">#REF!</definedName>
    <definedName name="COO">'[6]Drop Downs'!$I$2:$I$83</definedName>
    <definedName name="countries">'[3]other data'!$I$3:$I$249</definedName>
    <definedName name="Country_of_Production">#REF!</definedName>
    <definedName name="CRAP">#REF!</definedName>
    <definedName name="CRCFEE">#REF!</definedName>
    <definedName name="CRCFRGT">#REF!</definedName>
    <definedName name="d">#REF!</definedName>
    <definedName name="DBase">#REF!</definedName>
    <definedName name="DDL.Periods">'[9]Assortment Plan'!#REF!</definedName>
    <definedName name="DDL.ShipType">'[9]Assortment Plan'!#REF!</definedName>
    <definedName name="DDL.YesNo">'[9]Assortment Plan'!#REF!</definedName>
    <definedName name="DDL.YN">'[9]Assortment Plan'!#REF!</definedName>
    <definedName name="Decorative_Accessories">#REF!</definedName>
    <definedName name="Decorative_Pillows_Inserts_Covers">#REF!</definedName>
    <definedName name="Department">#REF!</definedName>
    <definedName name="DEPT">#REF!</definedName>
    <definedName name="Depth">#REF!</definedName>
    <definedName name="Description">#REF!</definedName>
    <definedName name="diffgrp">'[10]diff group head'!$A$2:$A$47</definedName>
    <definedName name="DIFFS">'[3]other data'!$AF$2:$AF$13</definedName>
    <definedName name="DOMESTIC">#REF!</definedName>
    <definedName name="Down_Comforters">#REF!</definedName>
    <definedName name="DPCostCal">#REF!</definedName>
    <definedName name="DPCostCal_1">#REF!</definedName>
    <definedName name="dumb">#REF!</definedName>
    <definedName name="Duty_Rate">#REF!</definedName>
    <definedName name="Duvet_Covers">#REF!</definedName>
    <definedName name="ELC">#REF!</definedName>
    <definedName name="Electrics">#REF!</definedName>
    <definedName name="embellishment">'[6]Drop Downs'!$F$2:$F$31</definedName>
    <definedName name="Excel_BuiltIn_Print_Area_2">'[11]#REF!'!$O$1:$S$51</definedName>
    <definedName name="Excel_BuiltIn_Print_Area_2_1">#REF!</definedName>
    <definedName name="Excel_BuiltIn_Print_Area_256">'[12]#REF!'!$A$1:$E$49</definedName>
    <definedName name="Excel_BuiltIn_Print_Area_257">'[13]#REF!'!$A$1:$E$49</definedName>
    <definedName name="Excel_BuiltIn_Print_Area_258">'[13]#REF!'!$A$1:$E$49</definedName>
    <definedName name="Excel_BuiltIn_Print_Area_259">'[13]#REF!'!$A$1:$E$49</definedName>
    <definedName name="Excel_BuiltIn_Print_Area_260">'[13]#REF!'!$A$1:$E$49</definedName>
    <definedName name="Excel_BuiltIn_Print_Area_261">'[13]#REF!'!$A$1:$E$49</definedName>
    <definedName name="Excel_BuiltIn_Print_Area_262">'[13]#REF!'!$A$1:$E$49</definedName>
    <definedName name="Excel_BuiltIn_Print_Area_263">'[13]#REF!'!$A$1:$E$49</definedName>
    <definedName name="Excel_BuiltIn_Print_Area_264">'[13]#REF!'!$A$1:$E$49</definedName>
    <definedName name="Excel_BuiltIn_Print_Area_265">'[13]#REF!'!$A$1:$E$49</definedName>
    <definedName name="Excel_BuiltIn_Print_Area_266">'[13]#REF!'!$A$1:$E$49</definedName>
    <definedName name="Excel_BuiltIn_Print_Area_267">'[13]#REF!'!$A$1:$E$49</definedName>
    <definedName name="Excel_BuiltIn_Print_Area_268">'[13]#REF!'!$A$1:$E$49</definedName>
    <definedName name="Excel_BuiltIn_Print_Area_269">'[13]#REF!'!$A$1:$E$49</definedName>
    <definedName name="Excel_BuiltIn_Print_Area_270">'[13]#REF!'!$A$1:$E$49</definedName>
    <definedName name="Excel_BuiltIn_Print_Area_271">'[13]#REF!'!$A$1:$E$49</definedName>
    <definedName name="Excel_BuiltIn_Print_Area_272">'[13]#REF!'!$A$1:$E$49</definedName>
    <definedName name="Excel_BuiltIn_Print_Area_273">'[13]#REF!'!$A$1:$E$49</definedName>
    <definedName name="Excel_BuiltIn_Print_Area_274">'[13]#REF!'!$A$1:$E$49</definedName>
    <definedName name="Excel_BuiltIn_Print_Area_276">'[13]#REF!'!$A$1:$E$49</definedName>
    <definedName name="Excel_BuiltIn_Print_Area_277">'[13]#REF!'!$A$1:$E$49</definedName>
    <definedName name="Excel_BuiltIn_Print_Area_278">'[13]#REF!'!$A$1:$E$49</definedName>
    <definedName name="Excel_BuiltIn_Print_Area_279">'[13]#REF!'!$A$1:$E$49</definedName>
    <definedName name="Excel_BuiltIn_Print_Area_280">'[13]#REF!'!$A$1:$E$49</definedName>
    <definedName name="Excel_BuiltIn_Print_Area_281">'[13]#REF!'!$A$1:$E$49</definedName>
    <definedName name="Excel_BuiltIn_Print_Area_282">'[13]#REF!'!$A$1:$E$49</definedName>
    <definedName name="Excel_BuiltIn_Print_Area_283">'[13]#REF!'!$A$1:$E$49</definedName>
    <definedName name="Excel_BuiltIn_Print_Area_284">'[13]#REF!'!$A$1:$E$49</definedName>
    <definedName name="Excel_BuiltIn_Print_Area_285">'[13]#REF!'!$A$52:$E$87</definedName>
    <definedName name="Excel_BuiltIn_Print_Area_286">'[13]#REF!'!$G$1:$K$49</definedName>
    <definedName name="Excel_BuiltIn_Print_Area_287">'[13]#REF!'!$A$1:$E$49</definedName>
    <definedName name="Excel_BuiltIn_Print_Area_288">'[13]#REF!'!$A$1:$E$49</definedName>
    <definedName name="Excel_BuiltIn_Print_Area_289">'[13]#REF!'!$A$1:$E$49</definedName>
    <definedName name="Excel_BuiltIn_Print_Area_290">'[13]#REF!'!$A$1:$E$30</definedName>
    <definedName name="Excel_BuiltIn_Print_Area_291">'[13]#REF!'!$A$1:$E$49</definedName>
    <definedName name="Excel_BuiltIn_Print_Area_292">'[13]#REF!'!$A$51:$E$89</definedName>
    <definedName name="Excel_BuiltIn_Print_Area_293">'[13]#REF!'!$A$1:$E$49</definedName>
    <definedName name="Excel_BuiltIn_Print_Area_294">'[13]#REF!'!$A$1:$E$49</definedName>
    <definedName name="Excel_BuiltIn_Print_Area_295">'[13]#REF!'!$A$1:$E$49</definedName>
    <definedName name="Excel_BuiltIn_Print_Area_296">'[13]#REF!'!$A$1:$E$49</definedName>
    <definedName name="Excel_BuiltIn_Print_Area_297">'[13]#REF!'!$A$1:$E$49</definedName>
    <definedName name="FACTORY_NAME">#REF!</definedName>
    <definedName name="FBase">#REF!</definedName>
    <definedName name="FCAVendor">[14]DropDownInfoPage!$B$4:$B$6</definedName>
    <definedName name="feed">#REF!</definedName>
    <definedName name="fff">#REF!</definedName>
    <definedName name="FINDEF">#REF!</definedName>
    <definedName name="FIRST_COST">#REF!</definedName>
    <definedName name="Five">#REF!</definedName>
    <definedName name="foam">[7]Sheet1!$EC$2:$EC$3</definedName>
    <definedName name="FOB">#REF!</definedName>
    <definedName name="freight">'[3]other data'!$AC$3:$AC$14</definedName>
    <definedName name="FRGT">#REF!</definedName>
    <definedName name="gdgd">#REF!</definedName>
    <definedName name="Gold1">#REF!</definedName>
    <definedName name="h">#REF!</definedName>
    <definedName name="HANGER">[3]hangers!$B$3:$B$42</definedName>
    <definedName name="hanger2">[3]hangers!$G$3:$G$42</definedName>
    <definedName name="HBC">'[15]Spec Sheet'!#REF!</definedName>
    <definedName name="Height">#REF!</definedName>
    <definedName name="help">#REF!</definedName>
    <definedName name="here">#REF!</definedName>
    <definedName name="hhh">'[16]895BBB'!$H$33</definedName>
    <definedName name="Home_Décor">#REF!</definedName>
    <definedName name="Home_Décor.">#REF!</definedName>
    <definedName name="Hos_Mat_Const">'[6]Drop Downs'!$N$2:$N$17</definedName>
    <definedName name="Hos_Mat_Type">'[6]Drop Downs'!$M$2:$M$17</definedName>
    <definedName name="HTML_CodePage" hidden="1">1252</definedName>
    <definedName name="HTML_Control" hidden="1">{"'Sheet1'!$A$54:$A$57","'Sheet1'!$A$1:$K$57"}</definedName>
    <definedName name="HTML_Description" hidden="1">"To be complete by supplier"</definedName>
    <definedName name="HTML_Email" hidden="1">""</definedName>
    <definedName name="HTML_Header" hidden="1">"JCPenney Home Division Product Confirmation Tag"</definedName>
    <definedName name="HTML_LastUpdate" hidden="1">"9/21/99"</definedName>
    <definedName name="HTML_LineAfter" hidden="1">FALSE</definedName>
    <definedName name="HTML_LineBefore" hidden="1">FALSE</definedName>
    <definedName name="HTML_Name" hidden="1">"Edith F. Sanford"</definedName>
    <definedName name="HTML_OBDlg2" hidden="1">TRUE</definedName>
    <definedName name="HTML_OBDlg4" hidden="1">TRUE</definedName>
    <definedName name="HTML_OS" hidden="1">0</definedName>
    <definedName name="HTML_PathFile" hidden="1">"C:\USER\ESanford\Prod. Conf\MyHTML.htm"</definedName>
    <definedName name="HTML_Title" hidden="1">"Confirmation Tag"</definedName>
    <definedName name="HTS">#REF!</definedName>
    <definedName name="i">'[17] Projected 2006 VS. 2005'!#REF!</definedName>
    <definedName name="I05BWM">#REF!</definedName>
    <definedName name="I09BWM">#REF!</definedName>
    <definedName name="I09HWM">#REF!</definedName>
    <definedName name="I09WWM">#REF!</definedName>
    <definedName name="I20BJC">#REF!</definedName>
    <definedName name="i20bjp">#REF!</definedName>
    <definedName name="I21BJC">#REF!</definedName>
    <definedName name="I22BJC">#REF!</definedName>
    <definedName name="I23BJC">#REF!</definedName>
    <definedName name="I24BJC">#REF!</definedName>
    <definedName name="i25bjp">#REF!</definedName>
    <definedName name="I51BWM">#REF!</definedName>
    <definedName name="I51HWM">#REF!</definedName>
    <definedName name="I51WWM">#REF!</definedName>
    <definedName name="IAN">'[18]FLASH WK 23'!$F$1:$AJ$65536</definedName>
    <definedName name="IBase">#REF!</definedName>
    <definedName name="IMPORT">#REF!</definedName>
    <definedName name="India_New_Delhi">#REF!</definedName>
    <definedName name="India_Nhava_Sheva_Mumbai">#REF!</definedName>
    <definedName name="India_NhavaSheva_Mumbai">#REF!</definedName>
    <definedName name="INNER_PACK">#REF!</definedName>
    <definedName name="itema">#REF!</definedName>
    <definedName name="ItemIDC">[4]ItemIDC_BI!$A$3:$A$1323</definedName>
    <definedName name="ItemInfoList">#REF!</definedName>
    <definedName name="ItemList">#REF!</definedName>
    <definedName name="katie">#REF!</definedName>
    <definedName name="KD">[7]Sheet1!$DS$2:$DS$2</definedName>
    <definedName name="Kids_Bath">#REF!</definedName>
    <definedName name="Kids_or_Teen">#REF!</definedName>
    <definedName name="Lighting_or_Candleholders">#REF!</definedName>
    <definedName name="lnk">[19]Sheet1!$A$2</definedName>
    <definedName name="LOAD">#REF!</definedName>
    <definedName name="loctype">'[10]other data'!$BN$2:$BN$6</definedName>
    <definedName name="M">[7]Sheet1!$EA$2:$EA$3</definedName>
    <definedName name="M_fcst">[4]M_fcst!$A$2:$BC$2</definedName>
    <definedName name="madeline">#REF!</definedName>
    <definedName name="Main_Label">#REF!</definedName>
    <definedName name="Maker">#REF!</definedName>
    <definedName name="mal">#REF!</definedName>
    <definedName name="malpass">#REF!</definedName>
    <definedName name="mason">#REF!</definedName>
    <definedName name="material">'[6]Drop Downs'!$B$2:$B$163</definedName>
    <definedName name="materialconstruction">'[6]Drop Downs'!$C$2:$C$21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B">#REF!</definedName>
    <definedName name="metrics">#REF!</definedName>
    <definedName name="mia">#REF!</definedName>
    <definedName name="mm">#REF!</definedName>
    <definedName name="mn">#REF!</definedName>
    <definedName name="NA">[14]DropDownInfoPage!$I$2</definedName>
    <definedName name="NATURAL_CHEETAH">#REF!</definedName>
    <definedName name="new">#REF!</definedName>
    <definedName name="Non_Down_Comforters_Full_Queen_King">#REF!</definedName>
    <definedName name="Non_Down_Comforters_Twin">#REF!</definedName>
    <definedName name="Office">#REF!</definedName>
    <definedName name="ok">[20]Sheet1!$A$1:$C$65536</definedName>
    <definedName name="one">#REF!</definedName>
    <definedName name="OnOrder">#REF!</definedName>
    <definedName name="ORDERTYPE">'[3]other data'!$AN$2:$AN$6</definedName>
    <definedName name="OTB">'[3]other data'!$R$2:$R$14</definedName>
    <definedName name="OTB_WE">'[3]other data'!$V$2:$V$268</definedName>
    <definedName name="Outdoor">#REF!</definedName>
    <definedName name="OUTER_PACK">#REF!</definedName>
    <definedName name="p">#REF!</definedName>
    <definedName name="P01BTG">#REF!</definedName>
    <definedName name="P01HTG">#REF!</definedName>
    <definedName name="P01WTG">#REF!</definedName>
    <definedName name="P85WPL">#REF!</definedName>
    <definedName name="pack">#REF!</definedName>
    <definedName name="packaging">'[6]Drop Downs'!$D$2:$D$39</definedName>
    <definedName name="Packaging_Code">#REF!</definedName>
    <definedName name="packagingrecommendations">'[6]Drop Downs'!$E$2:$E$52</definedName>
    <definedName name="Packing_Code">#REF!</definedName>
    <definedName name="Parent">#REF!</definedName>
    <definedName name="Pet_Care">#REF!</definedName>
    <definedName name="PHYDEF">#REF!</definedName>
    <definedName name="Pillow_Shams">#REF!</definedName>
    <definedName name="Pillowcases">#REF!</definedName>
    <definedName name="PL">#REF!</definedName>
    <definedName name="po_type">'[3]other data'!$AU$2:$AU$11</definedName>
    <definedName name="PODATA">#REF!</definedName>
    <definedName name="PORT_IFF">#REF!</definedName>
    <definedName name="POTYPE">#REF!</definedName>
    <definedName name="print">'[6]Drop Downs'!$G$2:$G$81</definedName>
    <definedName name="_xlnm.Print_Area">#REF!</definedName>
    <definedName name="Print_Area_MI">#REF!</definedName>
    <definedName name="Print_Area2">#REF!</definedName>
    <definedName name="Prints">#REF!</definedName>
    <definedName name="Product">#REF!</definedName>
    <definedName name="productcategory">'[6]Drop Downs'!$L$2:$L$3</definedName>
    <definedName name="PT">'[5]PT TABLE'!$A$4:$A$42</definedName>
    <definedName name="PurchProSpecViscaya">#REF!</definedName>
    <definedName name="PW">#REF!</definedName>
    <definedName name="Qty">#REF!</definedName>
    <definedName name="quantity">'[6]Drop Downs'!$A$2:$A$8</definedName>
    <definedName name="Quilts">#REF!</definedName>
    <definedName name="R_Archive_fcst">[4]Archive_fcst!$D$16:$BF$16</definedName>
    <definedName name="R_ItemIDC">[4]ItemIDC_BI!$A$3:$BC$1323</definedName>
    <definedName name="R_SQL_Data">[4]SQL_data!$A$16:$FJ$1315</definedName>
    <definedName name="Retail">#REF!</definedName>
    <definedName name="RN">'[5]RN_Item Disposition'!$A$12:$A$81</definedName>
    <definedName name="ROW">'[5]PT TABLE'!$A$1</definedName>
    <definedName name="runnum">'[10]other data'!$BI$2:$BI$18</definedName>
    <definedName name="sbm">#REF!</definedName>
    <definedName name="SC1TH">#REF!</definedName>
    <definedName name="sc2th">#REF!</definedName>
    <definedName name="scalenum">'[10]other data'!$BG$2:$BG$18</definedName>
    <definedName name="Seasonal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">#REF!</definedName>
    <definedName name="SKU_ID">#REF!</definedName>
    <definedName name="Slipcovers_Chair_Pads">#REF!</definedName>
    <definedName name="Slipcovers_Chair_Pads.">#REF!</definedName>
    <definedName name="soap" hidden="1">{"'Sheet1'!$A$54:$A$57","'Sheet1'!$A$1:$K$57"}</definedName>
    <definedName name="spajan">#REF!</definedName>
    <definedName name="SPECIAL">[3]comments!$B$3:$B$54</definedName>
    <definedName name="SQL_Data">[4]SQL_data!$A$16:$A$1315</definedName>
    <definedName name="ssn_code">'[3]other data'!$AQ$2:$AQ$54</definedName>
    <definedName name="ssn_phase">'[3]other data'!$AS$2:$AS$54</definedName>
    <definedName name="sss">#REF!</definedName>
    <definedName name="Style">#REF!</definedName>
    <definedName name="Style1">#REF!</definedName>
    <definedName name="SUB">#REF!</definedName>
    <definedName name="subcat">#REF!</definedName>
    <definedName name="SUPPLIER">'[10]vendor info'!$A$4:$A$413</definedName>
    <definedName name="suzi">[21]Sheet3!$A:$IV</definedName>
    <definedName name="suzie">#REF!</definedName>
    <definedName name="t">#REF!</definedName>
    <definedName name="Tag">#REF!</definedName>
    <definedName name="TBJ">'[3]other data'!$AK$2:$AK$10</definedName>
    <definedName name="TERMS">'[3]other data'!$P$2:$P$7</definedName>
    <definedName name="test">#REF!</definedName>
    <definedName name="test5">#REF!</definedName>
    <definedName name="three">[21]Sheet3!$A:$IV</definedName>
    <definedName name="TICKET">[3]tickets!$B$3:$B$36</definedName>
    <definedName name="ticket2">[3]tickets!$G$3:$G$36</definedName>
    <definedName name="TOTAL">#REF!</definedName>
    <definedName name="totals">#REF!</definedName>
    <definedName name="Towels_Bath_Sheets">#REF!</definedName>
    <definedName name="toys">#REF!</definedName>
    <definedName name="trim">'[6]Drop Downs'!$J$2:$J$15</definedName>
    <definedName name="trim_type">'[6]Drop Downs'!$K$2:$K$70</definedName>
    <definedName name="TSSVendor">#REF!</definedName>
    <definedName name="two">[21]Sheet2!$A:$IV</definedName>
    <definedName name="UDA3A">'[3]other data'!$AY$2:$AY$4</definedName>
    <definedName name="UDA3B">'[3]other data'!$AZ$2:$AZ$6</definedName>
    <definedName name="UNIT">[7]Sheet1!$EF$2:$EF$3</definedName>
    <definedName name="upc">'[3]other data'!$AH$2:$AH$10</definedName>
    <definedName name="UPC1A">'[10]other data'!$BD$2:$BD$5</definedName>
    <definedName name="UPC2A">'[10]other data'!$BF$2:$BF$5</definedName>
    <definedName name="v">#REF!</definedName>
    <definedName name="vednorn">[22]Dong!$A$1:$DC$65536</definedName>
    <definedName name="vendora">#REF!</definedName>
    <definedName name="WAREHOUSE">'[10]other data'!$BL$2:$BL$24</definedName>
    <definedName name="WD">#REF!</definedName>
    <definedName name="wer">#REF!</definedName>
    <definedName name="westbourne">#REF!</definedName>
    <definedName name="Width">#REF!</definedName>
    <definedName name="Window_Treatments_Hardware_Accessories">#REF!</definedName>
    <definedName name="Window_Treatments_Hardware_Accessories.">#REF!</definedName>
    <definedName name="wood">[7]Sheet1!$EG$2:$EG$3</definedName>
    <definedName name="y">#REF!</definedName>
    <definedName name="YNE">'[10]other data'!$BB$2:$BB$5</definedName>
    <definedName name="YNES">'[10]other data'!$BR$2:$BR$6</definedName>
    <definedName name="z">#REF!</definedName>
    <definedName name="ZA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" i="5" l="1"/>
  <c r="AF5" i="5"/>
  <c r="AF4" i="5"/>
  <c r="AF3" i="5"/>
  <c r="BL7" i="5"/>
  <c r="BG7" i="5"/>
  <c r="BQ7" i="5" s="1"/>
  <c r="BN7" i="5"/>
  <c r="BQ5" i="5"/>
  <c r="BQ6" i="5"/>
  <c r="BN6" i="5"/>
  <c r="BN5" i="5"/>
  <c r="BN3" i="5"/>
  <c r="BO3" i="5" s="1"/>
  <c r="BQ3" i="5" s="1"/>
  <c r="BN4" i="5"/>
  <c r="BO4" i="5" s="1"/>
  <c r="BQ4" i="5" s="1"/>
  <c r="BC3" i="5"/>
  <c r="BC4" i="5"/>
  <c r="BC5" i="5"/>
  <c r="BC6" i="5"/>
  <c r="AZ3" i="5"/>
  <c r="AZ4" i="5"/>
  <c r="AZ5" i="5"/>
  <c r="AZ6" i="5"/>
  <c r="AW3" i="5"/>
  <c r="AW4" i="5"/>
  <c r="AW5" i="5"/>
  <c r="AW6" i="5"/>
  <c r="AT3" i="5"/>
  <c r="AT4" i="5"/>
  <c r="AT5" i="5"/>
  <c r="AT6" i="5"/>
  <c r="AR3" i="5"/>
  <c r="AR4" i="5"/>
  <c r="AR5" i="5"/>
  <c r="AR6" i="5"/>
  <c r="AP3" i="5"/>
  <c r="AP4" i="5"/>
  <c r="AP5" i="5"/>
  <c r="AP6" i="5"/>
  <c r="BD6" i="5" s="1"/>
  <c r="BE6" i="5" s="1"/>
  <c r="AL6" i="5"/>
  <c r="AM6" i="5" s="1"/>
  <c r="AL5" i="5"/>
  <c r="AM5" i="5" s="1"/>
  <c r="AL4" i="5"/>
  <c r="AM4" i="5" s="1"/>
  <c r="AL3" i="5"/>
  <c r="AM3" i="5" s="1"/>
  <c r="AL2" i="5"/>
  <c r="AM2" i="5" s="1"/>
  <c r="BJ3" i="5"/>
  <c r="BJ4" i="5"/>
  <c r="BJ5" i="5"/>
  <c r="BJ6" i="5"/>
  <c r="BN2" i="5"/>
  <c r="BO2" i="5" s="1"/>
  <c r="BC2" i="5"/>
  <c r="AZ2" i="5"/>
  <c r="AT2" i="5"/>
  <c r="AR2" i="5"/>
  <c r="BJ2" i="5"/>
  <c r="BJ7" i="5" l="1"/>
  <c r="BD3" i="5"/>
  <c r="BE3" i="5" s="1"/>
  <c r="BP3" i="5" s="1"/>
  <c r="BD4" i="5"/>
  <c r="BE4" i="5" s="1"/>
  <c r="BP4" i="5" s="1"/>
  <c r="BD5" i="5"/>
  <c r="BE5" i="5" s="1"/>
  <c r="BF5" i="5" s="1"/>
  <c r="BF6" i="5"/>
  <c r="BP6" i="5"/>
  <c r="BQ2" i="5"/>
  <c r="AW2" i="5"/>
  <c r="AF7" i="5"/>
  <c r="BF3" i="5" l="1"/>
  <c r="BE7" i="5"/>
  <c r="BP7" i="5" s="1"/>
  <c r="BF4" i="5"/>
  <c r="BP5" i="5"/>
  <c r="AP2" i="5"/>
  <c r="BD2" i="5" s="1"/>
  <c r="AF2" i="5"/>
  <c r="AH2" i="5" s="1"/>
  <c r="AH7" i="5" s="1"/>
  <c r="BF7" i="5" l="1"/>
  <c r="BH7" i="5"/>
  <c r="BK7" i="5" s="1"/>
  <c r="AH6" i="5"/>
  <c r="AJ6" i="5" s="1"/>
  <c r="AH4" i="5"/>
  <c r="AJ4" i="5" s="1"/>
  <c r="AH5" i="5"/>
  <c r="AJ5" i="5" s="1"/>
  <c r="AH3" i="5"/>
  <c r="AJ3" i="5" s="1"/>
  <c r="AJ2" i="5"/>
  <c r="AN2" i="5" s="1"/>
  <c r="BH5" i="5" l="1"/>
  <c r="BK5" i="5" s="1"/>
  <c r="AN5" i="5"/>
  <c r="BH4" i="5"/>
  <c r="BK4" i="5" s="1"/>
  <c r="AN4" i="5"/>
  <c r="BH3" i="5"/>
  <c r="BK3" i="5" s="1"/>
  <c r="AN3" i="5"/>
  <c r="BH6" i="5"/>
  <c r="BK6" i="5" s="1"/>
  <c r="AN6" i="5"/>
  <c r="BH2" i="5"/>
  <c r="BK2" i="5" s="1"/>
  <c r="BE2" i="5" l="1"/>
  <c r="BF2" i="5" l="1"/>
  <c r="BP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F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 xr:uid="{25033850-B12F-490F-8949-AFBE10F794D4}">
      <text>
        <r>
          <rPr>
            <sz val="11"/>
            <rFont val="Calibri"/>
            <family val="2"/>
          </rPr>
          <t>[JLA DI Price]*[Duty Rate]</t>
        </r>
      </text>
    </comment>
    <comment ref="AN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 xr:uid="{14412801-859E-40FD-8076-575883467374}">
      <text>
        <r>
          <rPr>
            <sz val="11"/>
            <rFont val="Calibri"/>
            <family val="2"/>
          </rPr>
          <t>[JLA DI Price]*[DI %]</t>
        </r>
      </text>
    </comment>
    <comment ref="AR1" authorId="0" shapeId="0" xr:uid="{B80FEBC5-A38D-48EA-BE7C-8529F80E9B8D}">
      <text>
        <r>
          <rPr>
            <sz val="11"/>
            <rFont val="Calibri"/>
            <family val="2"/>
          </rPr>
          <t>[JLA DI Price]*[Royalty %]</t>
        </r>
      </text>
    </comment>
    <comment ref="AT1" authorId="0" shapeId="0" xr:uid="{7B5420BB-E6F8-4977-866F-D00B550DD19F}">
      <text>
        <r>
          <rPr>
            <sz val="11"/>
            <rFont val="Calibri"/>
            <family val="2"/>
          </rPr>
          <t>[JLA DI Price]*[Rebate %]</t>
        </r>
      </text>
    </comment>
    <comment ref="AW1" authorId="0" shapeId="0" xr:uid="{0357B1A0-B244-486E-A1FF-D981BB3C285B}">
      <text>
        <r>
          <rPr>
            <sz val="11"/>
            <rFont val="Calibri"/>
            <family val="2"/>
          </rPr>
          <t>[JLA DI Price]*[Load 1 %]</t>
        </r>
      </text>
    </comment>
    <comment ref="AZ1" authorId="0" shapeId="0" xr:uid="{E33A714D-48F1-45AC-9622-78255C334545}">
      <text>
        <r>
          <rPr>
            <sz val="11"/>
            <rFont val="Calibri"/>
            <family val="2"/>
          </rPr>
          <t>[JLA DI Price]*[Load 2 %]</t>
        </r>
      </text>
    </comment>
    <comment ref="BC1" authorId="0" shapeId="0" xr:uid="{7592477D-6DDB-47F8-A06D-2FD267868622}">
      <text>
        <r>
          <rPr>
            <sz val="11"/>
            <rFont val="Calibri"/>
            <family val="2"/>
          </rPr>
          <t>[JLA DI Price]*[Load 3 %]</t>
        </r>
      </text>
    </comment>
    <comment ref="BD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E1" authorId="0" shapeId="0" xr:uid="{6855F9E7-28CB-42E7-98B6-A8EF49C5F269}">
      <text>
        <r>
          <rPr>
            <sz val="11"/>
            <rFont val="Calibri"/>
            <family val="2"/>
          </rPr>
          <t>[FOB Cost $ (Value)]+[Total Load $]</t>
        </r>
      </text>
    </comment>
    <comment ref="BF1" authorId="0" shapeId="0" xr:uid="{EFC6AD93-68A8-4EC3-A92D-B7995915D0E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H1" authorId="0" shapeId="0" xr:uid="{D545BA0A-E421-48D3-A274-3EE6C4E7FE46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J1" authorId="0" shapeId="0" xr:uid="{605B7E44-74F6-4981-8CAB-4424A1AFDA62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K1" authorId="0" shapeId="0" xr:uid="{3E1C8314-4224-4F99-AF3D-D35B33ABCE66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O1" authorId="0" shapeId="0" xr:uid="{49CEEC69-B4BF-4782-9EFA-67298023ED55}">
      <text>
        <r>
          <rPr>
            <sz val="11"/>
            <rFont val="Calibri"/>
            <family val="2"/>
          </rPr>
          <t>[Total Quantity]*[Ratio]</t>
        </r>
      </text>
    </comment>
    <comment ref="BP1" authorId="0" shapeId="0" xr:uid="{C4A13C34-6239-4C8D-927C-3C5AAE5E08B8}">
      <text>
        <r>
          <rPr>
            <sz val="11"/>
            <rFont val="Calibri"/>
            <family val="2"/>
          </rPr>
          <t>[FOB with Loads $]*[Quantity]</t>
        </r>
      </text>
    </comment>
    <comment ref="BQ1" authorId="0" shapeId="0" xr:uid="{1E8D4F13-1A5F-43E5-8523-73D55DB938E2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<sst xmlns="http://schemas.openxmlformats.org/spreadsheetml/2006/main" count="180" uniqueCount="113">
  <si>
    <t>Brand</t>
  </si>
  <si>
    <t>Package Type</t>
  </si>
  <si>
    <t>Licensor</t>
  </si>
  <si>
    <t>India</t>
  </si>
  <si>
    <t>Normal</t>
  </si>
  <si>
    <t>Fashion Towel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</si>
  <si>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</si>
  <si>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</si>
  <si>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</si>
  <si>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</si>
  <si>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</si>
  <si>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</si>
  <si>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</si>
  <si>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</si>
  <si>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</si>
  <si>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</si>
  <si>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</si>
  <si>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</si>
  <si>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</si>
  <si>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</si>
  <si>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</si>
  <si>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</si>
  <si>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</si>
  <si>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</si>
  <si>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</si>
  <si>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</si>
  <si>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</si>
  <si>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</si>
  <si>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</si>
  <si>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</si>
  <si>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</si>
  <si>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</si>
  <si>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</si>
  <si>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</si>
  <si>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</si>
  <si>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</si>
  <si>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</si>
  <si>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</si>
  <si>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</si>
  <si>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</si>
  <si>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</si>
  <si>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</si>
  <si>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</si>
  <si>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</si>
  <si>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</si>
  <si>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</si>
  <si>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</si>
  <si>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</si>
  <si>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</si>
  <si>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</si>
  <si>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</si>
  <si>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</si>
  <si>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</si>
  <si>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</si>
  <si>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</si>
  <si>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</si>
  <si>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</si>
  <si>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</si>
  <si>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</si>
  <si>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</si>
  <si>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</si>
  <si>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</si>
  <si>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</si>
  <si>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</si>
  <si>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</si>
  <si>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</si>
  <si>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</si>
  <si>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</si>
  <si>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</si>
  <si>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</si>
  <si>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</si>
  <si>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</si>
  <si>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</si>
  <si>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</si>
  <si>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Additional Customer Price</t>
  </si>
  <si>
    <t>Additional Customer Item#</t>
  </si>
  <si>
    <t>Trim</t>
  </si>
  <si>
    <t xml:space="preserve">
2PK Hand Towel Set</t>
  </si>
  <si>
    <t>15x26''(2)</t>
  </si>
  <si>
    <t xml:space="preserve">Satin Label, U Card, PDQ </t>
  </si>
  <si>
    <t>6302.60.0020</t>
  </si>
  <si>
    <t>NHAVA SHEVA</t>
  </si>
  <si>
    <r>
      <t xml:space="preserve">2PK Hand Towel Set
Solid Dyed with </t>
    </r>
    <r>
      <rPr>
        <b/>
        <sz val="11"/>
        <rFont val="Calibri"/>
        <family val="2"/>
      </rPr>
      <t>Embroidery</t>
    </r>
  </si>
  <si>
    <r>
      <t xml:space="preserve">2PK Hand Towel Set 
Yarn Dyed </t>
    </r>
    <r>
      <rPr>
        <b/>
        <sz val="11"/>
        <rFont val="Calibri"/>
        <family val="2"/>
      </rPr>
      <t>Jacquard</t>
    </r>
  </si>
  <si>
    <t>100% Cotton</t>
  </si>
  <si>
    <t>Alok</t>
  </si>
  <si>
    <t>Merry Moments</t>
  </si>
  <si>
    <t>Blue</t>
  </si>
  <si>
    <t>Green</t>
  </si>
  <si>
    <t>Red</t>
  </si>
  <si>
    <r>
      <t xml:space="preserve">2PK Hand Towel Set 
Yarn Dyed </t>
    </r>
    <r>
      <rPr>
        <b/>
        <sz val="11"/>
        <rFont val="Calibri"/>
        <family val="2"/>
      </rPr>
      <t>Jacquard</t>
    </r>
    <phoneticPr fontId="16" type="noConversion"/>
  </si>
  <si>
    <t>Carton</t>
    <phoneticPr fontId="16" type="noConversion"/>
  </si>
  <si>
    <t>Snowflakes Jacquard</t>
    <phoneticPr fontId="16" type="noConversion"/>
  </si>
  <si>
    <t>4061463854667</t>
    <phoneticPr fontId="16" type="noConversion"/>
  </si>
  <si>
    <t>4061463854537</t>
    <phoneticPr fontId="16" type="noConversion"/>
  </si>
  <si>
    <t>4069365962268</t>
    <phoneticPr fontId="16" type="noConversion"/>
  </si>
  <si>
    <t>4061463854476</t>
    <phoneticPr fontId="16" type="noConversion"/>
  </si>
  <si>
    <t>4069365961780</t>
    <phoneticPr fontId="16" type="noConversion"/>
  </si>
  <si>
    <t>Yarn Dyed Jacquard Towel 100% Cotton Yarn Dyed  Jacquard Terry Towel   Pile: 2/24 Carded Ground: 2/24  Weft: 1/14  420gsm</t>
    <phoneticPr fontId="16" type="noConversion"/>
  </si>
  <si>
    <t>Solid Dyed Towel with Embroidery 100% Cotton Solid Dyed Terry Towel With Embroidery Pile: 2/24 Carded Ground: 2/20  Weft: 1/14  370gsm</t>
    <phoneticPr fontId="16" type="noConversion"/>
  </si>
  <si>
    <t>Yarn Dyed Jacquard Towel 100% Cotton Yarn Dyed  Jacquard Terry Towel  Pile: 2/24 Carded;Ground: 2/24 ;Weft: 1/14 ;420gsm       Solid Dyed Towel with Embroidery 100% Cotton Solid Dyed Terry Towel With Embroidery  Pile: 2/24 Carded;Ground: 2/20 ;Weft: 1/14 ;370gsm</t>
    <phoneticPr fontId="16" type="noConversion"/>
  </si>
  <si>
    <r>
      <t>Snowflakes Jacquard</t>
    </r>
    <r>
      <rPr>
        <sz val="11"/>
        <rFont val="宋体"/>
        <family val="2"/>
        <charset val="134"/>
      </rPr>
      <t>/</t>
    </r>
    <r>
      <rPr>
        <sz val="11"/>
        <rFont val="Arial"/>
        <family val="2"/>
      </rPr>
      <t>Trees Jacquard/ Candy Canes Jacquard/ Trees Embroidery /Wreath Embroidery</t>
    </r>
    <phoneticPr fontId="16" type="noConversion"/>
  </si>
  <si>
    <t>2PK Hand Towel Se</t>
    <phoneticPr fontId="16" type="noConversion"/>
  </si>
  <si>
    <t>ALDI75-1892</t>
    <phoneticPr fontId="16" type="noConversion"/>
  </si>
  <si>
    <t>ALDI75-1893</t>
  </si>
  <si>
    <t>ALDI75-1894</t>
  </si>
  <si>
    <t>ALDI75-1895</t>
  </si>
  <si>
    <t>ALDI75-1896</t>
  </si>
  <si>
    <t>ALDI90-1897</t>
    <phoneticPr fontId="16" type="noConversion"/>
  </si>
  <si>
    <t>Trees Jacquard</t>
    <phoneticPr fontId="16" type="noConversion"/>
  </si>
  <si>
    <t>Candy Canes Jacquard</t>
    <phoneticPr fontId="16" type="noConversion"/>
  </si>
  <si>
    <t>Trees Embroidery</t>
    <phoneticPr fontId="16" type="noConversion"/>
  </si>
  <si>
    <t>Wreath Embroidery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</si>
</sst>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80" formatCode="_(* #,##0_);_(* \(#,##0\);_(* &quot;-&quot;??_);_(@_)"/>
    <numFmt numFmtId="181" formatCode="0.0%"/>
    <numFmt numFmtId="183" formatCode="\$#,##0.00;\-\$#,##0.00"/>
    <numFmt numFmtId="185" formatCode="[$$-409]#,##0.000000"/>
    <numFmt numFmtId="187" formatCode="0.0"/>
    <numFmt numFmtId="188" formatCode="0.000"/>
    <numFmt numFmtId="189" formatCode="_([$$-409]* #,##0.00_);_([$$-409]* \(#,##0.00\);_([$$-409]* &quot;-&quot;??_);_(@_)"/>
    <numFmt numFmtId="196" formatCode="m/d/yy;@"/>
  </numFmts>
  <fonts count="19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i/>
      <sz val="11"/>
      <name val="Calibri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1"/>
      <color rgb="FF000000"/>
      <name val="Calibri"/>
      <family val="2"/>
    </font>
    <font>
      <b/>
      <sz val="11"/>
      <color indexed="12"/>
      <name val="Calibri"/>
      <family val="2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宋体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8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77" fontId="8" fillId="0" borderId="0" applyFont="0" applyFill="0" applyBorder="0" applyAlignment="0" applyProtection="0"/>
    <xf numFmtId="185" fontId="5" fillId="0" borderId="0"/>
    <xf numFmtId="176" fontId="9" fillId="0" borderId="0" applyFont="0" applyFill="0" applyBorder="0" applyAlignment="0" applyProtection="0"/>
    <xf numFmtId="185" fontId="9" fillId="0" borderId="0">
      <alignment vertical="center"/>
    </xf>
    <xf numFmtId="0" fontId="8" fillId="0" borderId="0"/>
    <xf numFmtId="0" fontId="2" fillId="0" borderId="0">
      <alignment vertical="center"/>
    </xf>
    <xf numFmtId="0" fontId="5" fillId="0" borderId="0"/>
    <xf numFmtId="189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12" fillId="0" borderId="0">
      <alignment vertical="center"/>
    </xf>
    <xf numFmtId="0" fontId="13" fillId="0" borderId="0"/>
    <xf numFmtId="0" fontId="9" fillId="0" borderId="0">
      <alignment vertical="center"/>
    </xf>
    <xf numFmtId="189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/>
    <xf numFmtId="0" fontId="5" fillId="0" borderId="0"/>
    <xf numFmtId="0" fontId="5" fillId="0" borderId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9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 wrapText="1"/>
    </xf>
    <xf numFmtId="178" fontId="3" fillId="3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187" fontId="3" fillId="0" borderId="1" xfId="0" applyNumberFormat="1" applyFont="1" applyBorder="1" applyAlignment="1">
      <alignment horizontal="center" wrapText="1"/>
    </xf>
    <xf numFmtId="187" fontId="0" fillId="0" borderId="0" xfId="0" applyNumberFormat="1" applyAlignment="1">
      <alignment wrapText="1"/>
    </xf>
    <xf numFmtId="188" fontId="0" fillId="0" borderId="0" xfId="0" applyNumberFormat="1" applyAlignment="1">
      <alignment wrapText="1"/>
    </xf>
    <xf numFmtId="178" fontId="3" fillId="6" borderId="1" xfId="0" applyNumberFormat="1" applyFont="1" applyFill="1" applyBorder="1" applyAlignment="1">
      <alignment horizontal="center" vertical="center"/>
    </xf>
    <xf numFmtId="181" fontId="10" fillId="0" borderId="1" xfId="16" applyNumberFormat="1" applyFont="1" applyBorder="1" applyAlignment="1">
      <alignment horizontal="center" vertical="center" wrapText="1"/>
    </xf>
    <xf numFmtId="1" fontId="14" fillId="9" borderId="1" xfId="25" applyNumberFormat="1" applyFont="1" applyFill="1" applyBorder="1" applyAlignment="1">
      <alignment horizontal="center" vertical="center" wrapText="1"/>
    </xf>
    <xf numFmtId="188" fontId="15" fillId="0" borderId="1" xfId="1" applyNumberFormat="1" applyFont="1" applyBorder="1" applyAlignment="1">
      <alignment wrapText="1"/>
    </xf>
    <xf numFmtId="2" fontId="3" fillId="0" borderId="1" xfId="1" applyNumberFormat="1" applyFont="1" applyBorder="1" applyAlignment="1">
      <alignment wrapText="1"/>
    </xf>
    <xf numFmtId="1" fontId="15" fillId="0" borderId="1" xfId="1" applyNumberFormat="1" applyFont="1" applyBorder="1" applyAlignment="1">
      <alignment wrapText="1"/>
    </xf>
    <xf numFmtId="178" fontId="15" fillId="0" borderId="1" xfId="1" applyNumberFormat="1" applyFont="1" applyBorder="1" applyAlignment="1">
      <alignment wrapText="1"/>
    </xf>
    <xf numFmtId="178" fontId="15" fillId="6" borderId="1" xfId="1" applyNumberFormat="1" applyFont="1" applyFill="1" applyBorder="1" applyAlignment="1">
      <alignment wrapText="1"/>
    </xf>
    <xf numFmtId="178" fontId="3" fillId="0" borderId="1" xfId="1" applyNumberFormat="1" applyFont="1" applyBorder="1" applyAlignment="1">
      <alignment wrapText="1"/>
    </xf>
    <xf numFmtId="178" fontId="15" fillId="3" borderId="1" xfId="1" applyNumberFormat="1" applyFont="1" applyFill="1" applyBorder="1" applyAlignment="1">
      <alignment wrapText="1"/>
    </xf>
    <xf numFmtId="10" fontId="15" fillId="3" borderId="1" xfId="1" applyNumberFormat="1" applyFont="1" applyFill="1" applyBorder="1" applyAlignment="1">
      <alignment wrapText="1"/>
    </xf>
    <xf numFmtId="178" fontId="3" fillId="8" borderId="1" xfId="1" applyNumberFormat="1" applyFont="1" applyFill="1" applyBorder="1" applyAlignment="1">
      <alignment wrapText="1"/>
    </xf>
    <xf numFmtId="178" fontId="3" fillId="3" borderId="2" xfId="1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183" fontId="4" fillId="0" borderId="2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1" fontId="4" fillId="2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78" fontId="4" fillId="2" borderId="1" xfId="0" applyNumberFormat="1" applyFont="1" applyFill="1" applyBorder="1" applyAlignment="1">
      <alignment vertical="center"/>
    </xf>
    <xf numFmtId="0" fontId="11" fillId="0" borderId="1" xfId="19" applyFont="1" applyBorder="1">
      <alignment vertical="center"/>
    </xf>
    <xf numFmtId="10" fontId="4" fillId="0" borderId="1" xfId="0" applyNumberFormat="1" applyFont="1" applyBorder="1" applyAlignment="1">
      <alignment vertical="center"/>
    </xf>
    <xf numFmtId="178" fontId="4" fillId="0" borderId="1" xfId="0" applyNumberFormat="1" applyFont="1" applyBorder="1" applyAlignment="1">
      <alignment vertical="center"/>
    </xf>
    <xf numFmtId="10" fontId="4" fillId="2" borderId="1" xfId="5" applyNumberFormat="1" applyFont="1" applyFill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178" fontId="4" fillId="6" borderId="2" xfId="0" applyNumberFormat="1" applyFont="1" applyFill="1" applyBorder="1" applyAlignment="1">
      <alignment vertical="center"/>
    </xf>
    <xf numFmtId="49" fontId="4" fillId="0" borderId="1" xfId="0" quotePrefix="1" applyNumberFormat="1" applyFont="1" applyBorder="1" applyAlignment="1">
      <alignment vertical="center"/>
    </xf>
    <xf numFmtId="0" fontId="7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4" applyFont="1" applyFill="1" applyBorder="1" applyAlignment="1">
      <alignment horizontal="center"/>
    </xf>
    <xf numFmtId="0" fontId="14" fillId="0" borderId="1" xfId="17" applyFont="1" applyBorder="1" applyAlignment="1">
      <alignment horizontal="center" vertical="center"/>
    </xf>
    <xf numFmtId="0" fontId="4" fillId="0" borderId="1" xfId="4" applyBorder="1" applyAlignment="1">
      <alignment vertical="center"/>
    </xf>
    <xf numFmtId="0" fontId="0" fillId="0" borderId="0" xfId="0" applyAlignment="1"/>
    <xf numFmtId="0" fontId="4" fillId="0" borderId="0" xfId="4" applyAlignment="1"/>
    <xf numFmtId="0" fontId="7" fillId="5" borderId="1" xfId="0" applyFont="1" applyFill="1" applyBorder="1" applyAlignment="1">
      <alignment horizontal="center"/>
    </xf>
    <xf numFmtId="178" fontId="3" fillId="4" borderId="2" xfId="0" applyNumberFormat="1" applyFont="1" applyFill="1" applyBorder="1" applyAlignment="1">
      <alignment horizontal="center"/>
    </xf>
    <xf numFmtId="178" fontId="3" fillId="7" borderId="2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78" fontId="0" fillId="0" borderId="0" xfId="0" applyNumberFormat="1" applyAlignment="1"/>
    <xf numFmtId="0" fontId="4" fillId="0" borderId="1" xfId="0" applyFont="1" applyBorder="1" applyAlignment="1">
      <alignment horizontal="left" vertical="center"/>
    </xf>
    <xf numFmtId="0" fontId="14" fillId="0" borderId="1" xfId="17" applyFont="1" applyBorder="1" applyAlignment="1">
      <alignment horizontal="left" vertical="center"/>
    </xf>
    <xf numFmtId="0" fontId="4" fillId="0" borderId="1" xfId="4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183" fontId="4" fillId="0" borderId="2" xfId="0" applyNumberFormat="1" applyFont="1" applyBorder="1" applyAlignment="1">
      <alignment horizontal="left" vertical="center"/>
    </xf>
    <xf numFmtId="178" fontId="4" fillId="6" borderId="2" xfId="0" applyNumberFormat="1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180" fontId="4" fillId="0" borderId="1" xfId="0" applyNumberFormat="1" applyFont="1" applyBorder="1" applyAlignment="1">
      <alignment horizontal="left" vertical="center"/>
    </xf>
    <xf numFmtId="188" fontId="4" fillId="2" borderId="1" xfId="0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/>
    </xf>
    <xf numFmtId="178" fontId="4" fillId="2" borderId="1" xfId="0" applyNumberFormat="1" applyFont="1" applyFill="1" applyBorder="1" applyAlignment="1">
      <alignment horizontal="left" vertical="center"/>
    </xf>
    <xf numFmtId="181" fontId="10" fillId="0" borderId="1" xfId="16" applyNumberFormat="1" applyFont="1" applyBorder="1" applyAlignment="1">
      <alignment horizontal="left" vertical="center" wrapText="1"/>
    </xf>
    <xf numFmtId="10" fontId="4" fillId="0" borderId="1" xfId="0" applyNumberFormat="1" applyFont="1" applyBorder="1" applyAlignment="1">
      <alignment horizontal="left" vertical="center"/>
    </xf>
    <xf numFmtId="178" fontId="4" fillId="0" borderId="1" xfId="0" applyNumberFormat="1" applyFont="1" applyBorder="1" applyAlignment="1">
      <alignment horizontal="left" vertical="center"/>
    </xf>
    <xf numFmtId="10" fontId="4" fillId="2" borderId="1" xfId="5" applyNumberFormat="1" applyFont="1" applyFill="1" applyBorder="1" applyAlignment="1">
      <alignment horizontal="left" vertical="center"/>
    </xf>
    <xf numFmtId="178" fontId="4" fillId="6" borderId="1" xfId="0" applyNumberFormat="1" applyFont="1" applyFill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1" fontId="14" fillId="9" borderId="1" xfId="25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87" fontId="4" fillId="0" borderId="3" xfId="0" applyNumberFormat="1" applyFont="1" applyBorder="1" applyAlignment="1">
      <alignment vertical="center"/>
    </xf>
    <xf numFmtId="39" fontId="4" fillId="0" borderId="3" xfId="14" applyNumberFormat="1" applyFont="1" applyBorder="1" applyAlignment="1">
      <alignment vertical="center"/>
    </xf>
    <xf numFmtId="37" fontId="4" fillId="0" borderId="3" xfId="14" applyNumberFormat="1" applyFont="1" applyBorder="1" applyAlignment="1">
      <alignment vertical="center" wrapText="1"/>
    </xf>
    <xf numFmtId="188" fontId="4" fillId="2" borderId="3" xfId="0" applyNumberFormat="1" applyFont="1" applyFill="1" applyBorder="1" applyAlignment="1">
      <alignment vertical="center"/>
    </xf>
    <xf numFmtId="39" fontId="4" fillId="0" borderId="1" xfId="14" applyNumberFormat="1" applyFont="1" applyBorder="1" applyAlignment="1">
      <alignment vertical="center"/>
    </xf>
    <xf numFmtId="187" fontId="4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89" fontId="4" fillId="0" borderId="1" xfId="18" applyNumberFormat="1" applyFont="1" applyBorder="1" applyAlignment="1" applyProtection="1">
      <alignment horizontal="center" vertical="center"/>
      <protection locked="0"/>
    </xf>
    <xf numFmtId="189" fontId="4" fillId="0" borderId="1" xfId="18" applyNumberFormat="1" applyFont="1" applyBorder="1" applyAlignment="1" applyProtection="1">
      <alignment horizontal="left" vertical="center"/>
      <protection locked="0"/>
    </xf>
    <xf numFmtId="196" fontId="6" fillId="0" borderId="1" xfId="27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</cellXfs>
  <cellStyles count="28">
    <cellStyle name="_ET_STYLE_NoName_00_" xfId="24" xr:uid="{5BB96AD9-0079-4AB7-B46D-72B5FC2C5579}"/>
    <cellStyle name="_quotation-Mercury  3.22.2011 (for BBB)" xfId="23" xr:uid="{B72C5D45-A18D-4271-A290-7BC12E1C689F}"/>
    <cellStyle name="Comma 5" xfId="6" xr:uid="{214E895C-E08B-4D4A-929F-E529946AC668}"/>
    <cellStyle name="Comma 6" xfId="26" xr:uid="{68C2A138-D407-4D82-A57A-FFC8F58B456C}"/>
    <cellStyle name="Currency 15" xfId="8" xr:uid="{16B78581-3E22-4CE0-8590-B15F75E54F83}"/>
    <cellStyle name="Currency_Sheet1 2" xfId="20" xr:uid="{74EFDB4F-20C5-433F-A7F5-8C106B147202}"/>
    <cellStyle name="Normal 10" xfId="25" xr:uid="{2A71CD93-2D93-4E3A-A039-196213F54AC0}"/>
    <cellStyle name="Normal 2" xfId="4" xr:uid="{7DCAA5FD-EA4B-42A1-8489-4FAC79BED569}"/>
    <cellStyle name="Normal 2 18 2" xfId="1" xr:uid="{1BA08453-9F65-454B-A4A0-7177E70831F2}"/>
    <cellStyle name="Normal 2 2" xfId="13" xr:uid="{6060CE24-8699-45FB-8EA7-55892ADA44F1}"/>
    <cellStyle name="Normal 2 31" xfId="10" xr:uid="{E403593E-D865-4459-AA23-AC3CAEE657EA}"/>
    <cellStyle name="Normal 3" xfId="17" xr:uid="{60A99FB7-810D-493E-AA08-F819D852DA5B}"/>
    <cellStyle name="Normal 3 2" xfId="19" xr:uid="{43F704A1-2325-497E-A694-5FE7DAFAE785}"/>
    <cellStyle name="Normal 65" xfId="9" xr:uid="{9EF702BA-06A2-4659-AA0A-96E26EE22697}"/>
    <cellStyle name="Normal 67" xfId="11" xr:uid="{23DDB83B-EB20-4025-A0A7-986C517E1DFF}"/>
    <cellStyle name="Normal 9" xfId="21" xr:uid="{172CA07B-B7FE-4CEC-A618-459355DC6E3F}"/>
    <cellStyle name="Normal_Copy of Request For Quote -- updated by VV on 043008 FINAL FINAL (4)" xfId="18" xr:uid="{756F0579-A515-4636-8AB1-1F9A531E33E2}"/>
    <cellStyle name="Normal_Sheet1" xfId="14" xr:uid="{97346956-9756-4A6A-9709-BC94F1816BD8}"/>
    <cellStyle name="Percent 2" xfId="5" xr:uid="{03D1C999-4950-4181-BE4E-A215D8708A70}"/>
    <cellStyle name="Percent 3" xfId="16" xr:uid="{E8E2A3BB-16EF-4271-B9F4-FC0188E9D575}"/>
    <cellStyle name="Style 1" xfId="3" xr:uid="{F4609D05-B161-47A5-8040-F8D4BA086F06}"/>
    <cellStyle name="Style 1 2" xfId="7" xr:uid="{A389DC34-ED63-4514-A03F-66257C74D5C4}"/>
    <cellStyle name="常规" xfId="0" builtinId="0"/>
    <cellStyle name="常规 2" xfId="22" xr:uid="{0694C4DA-F17E-4297-AC76-1A6C48EC20BB}"/>
    <cellStyle name="常规 3" xfId="27" xr:uid="{27111222-537C-4376-AA03-EB64BF391B52}"/>
    <cellStyle name="样式 1 2" xfId="2" xr:uid="{DC9B73B6-A1E9-48DB-83A0-64D6E1D16DDF}"/>
    <cellStyle name="样式 1 2 2" xfId="15" xr:uid="{C6CBDA39-1742-42B5-A1EC-0D9C2CD28151}"/>
    <cellStyle name="样式 1_Fall 12 BBB Woolrich Quote Sheet - Heather" xfId="12" xr:uid="{E71E6A03-37D1-426F-891E-F5A36AD93B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microsoft.com/office/2017/10/relationships/person" Target="persons/perso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BATH-CMN/Towels%20Setup/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Local%20Settings/Temporary%20Internet%20Files/OLK4C/DEC%20SmartDry%20New%20Colors%2007%2023%2013%20(2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dhl/tht%20designing/SAMPLE%20THT-2/Sample%20Master%20Card/2059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72.16.146.4/desi_aht2/Vinod%20Singh-%2001.06.09/DAILY%20FILES/TAGS/TAG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ldh/Marketing/Documents%20and%20Settings/kishorekumar/Desktop/Book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087AA56A/02%20Invite%20&amp;%20Model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0.0.0.234/&#20849;&#20139;&#25968;&#25454;&#20013;&#24515;/SPECS/MISSES/801/ZELLERS/F97/F7-10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BATH-CMN/Towels%20Setup/MDS%20NEW%20CENTENNIAL%201-2-20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BUY%20PLANS/CAT.%2094%20Carriers/Cat.%2094%20---%20January%202007%20Approv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BUY%20PLANS/CAT.%2094%20Carriers/EXIT%20STRATEGY%207.8.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0.0.0.234/&#20849;&#20139;&#25968;&#25454;&#20013;&#24515;/SPECS/TRACKING/WENDY/APPROV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BATH-CMN/Towels%20Setup/Marketing%20Data%20Sheet%20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surrat/Local%20Settings/Temporary%20Internet%20Files/OLK6A/2007%20Mid%20Year%20Infant%20Furniture%20-%20Product%20List%20%20Gerber%20Childrenswear%20%20WITH%20STYLE%20#S%20%207-18-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scott%20fryzel/mid%20year%20updates/category%208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rijansrivastava/AppData/Local/Temp/notesFFF692/https:/star.target.com/Michelle/Seating%2007.04/Seating-Kitchen%20Round%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Local%20Settings/Temporary%20Internet%20Files/OLK21/JLA%20-%20NEW%20SMART%20DRY%20TOWEL%20OCTOBER%20DELIVERY%20(2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ldh/Marketing/DOCUME~1/DINESH~1/LOCALS~1/Temp/notesFFF692/Canopy_Wk08_IDPT_w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FILES/Business/Sears/Item%20Setup/Copy%20of%20Fall%202011%20JLA%20Better%20Shower%20Curtains%20DISPLAY%20Exploding%20Assortment%20Spec%20She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_ldh/Marketing/Documents%20and%20Settings/z045424/Desktop/Forms/PCB%20Softgoods%206%206%2020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joyce/customer/CS/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0.0.0.234/&#20849;&#20139;&#25968;&#25454;&#20013;&#24515;/TEMPLATE/CONST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_GM/HOM/Kristin%20Lee/DOMESTICS/Assortment%20Plans/Master%20Copies/Domestics%20Assortment%20Plan%20-%20Master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PO x Pack original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macro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EC SmartDry New Colors 07 23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  <sheetName val="SR2527 TO 2530"/>
      <sheetName val="SR.2521,2522 TO 2523CABANAGREEN"/>
      <sheetName val="SR.2518,2519 TO 2520"/>
      <sheetName val="SR.2515,2516 TO 2517"/>
      <sheetName val="SR.2512,2513 to 2514 "/>
      <sheetName val="SR.2509,2510 to 2511 "/>
      <sheetName val="SR.2506,2507 to 2508"/>
      <sheetName val="2485&amp;2486"/>
      <sheetName val="SR.2504&amp;2505"/>
      <sheetName val="SR.2502&amp;2503"/>
      <sheetName val="SR.2500&amp;2501"/>
      <sheetName val="SR.2498&amp;2499"/>
      <sheetName val="SR2487"/>
      <sheetName val="SR2482 TO 2486"/>
      <sheetName val="SR.2481"/>
      <sheetName val="SR.2479 &amp; 2480"/>
      <sheetName val="SR2478"/>
      <sheetName val="SR2476&amp; 2477"/>
      <sheetName val="SR2475"/>
      <sheetName val="SR2474"/>
      <sheetName val="SR.2469 TO 2473"/>
      <sheetName val="SR.2468"/>
      <sheetName val="2467"/>
      <sheetName val="2465"/>
      <sheetName val="SR2465&amp;2466"/>
      <sheetName val="SR.2459"/>
      <sheetName val="SR.2419"/>
      <sheetName val="SR2457&amp;2458"/>
      <sheetName val="SR2454&amp;2456"/>
      <sheetName val="SR.2437,2438,2439"/>
      <sheetName val="SR.2434,2435,2436"/>
      <sheetName val="SR.2431,2432,2433"/>
      <sheetName val="SR.2423,2424,2425"/>
      <sheetName val="SR 2420,2421,2422"/>
      <sheetName val="SR.2415,2416,2417,2418,2419"/>
      <sheetName val="SR..2414"/>
      <sheetName val="SR-2402 &amp; 2404"/>
      <sheetName val="SR.2410"/>
      <sheetName val="SR2405 TO 2408"/>
      <sheetName val="SR2399 &amp; 2400"/>
      <sheetName val="SR2397 &amp; 2398"/>
      <sheetName val="SR2395 &amp; 2396"/>
      <sheetName val="SR2393 &amp; 2394"/>
      <sheetName val="SR2387 &amp; 2388"/>
      <sheetName val="SR2391 &amp; 2392"/>
      <sheetName val="SR2389 &amp; 2390"/>
      <sheetName val="SR2378 TO 2386"/>
      <sheetName val="SR2376&amp;2377"/>
      <sheetName val="SR2374&amp;2375"/>
      <sheetName val="SR2372&amp;2373"/>
      <sheetName val="SR2370&amp;2371"/>
      <sheetName val="SR2368&amp;2369"/>
      <sheetName val="SR2366&amp;2367"/>
      <sheetName val="SR2364&amp;2365"/>
      <sheetName val="SR2347&amp;2348"/>
      <sheetName val="SR2363"/>
      <sheetName val="SR2361&amp;2362"/>
      <sheetName val="SR2359&amp;2360"/>
      <sheetName val="SR2345&amp;2346"/>
      <sheetName val="BURLINGTON 2293,2297"/>
      <sheetName val="2289"/>
      <sheetName val="SR2281,2282"/>
      <sheetName val="SHOPKO 26 ZT 2031 "/>
      <sheetName val="WALMART CUBE 2018"/>
      <sheetName val="WALMART CUBE 2014"/>
      <sheetName val="WALMART  WHITE09,010,011,12,13"/>
      <sheetName val="JCPLONGER LOOP 2008"/>
      <sheetName val="WALMART CUBE B.H.W. 2005,06,07 "/>
      <sheetName val="WALMART CUBE B.H.W. 2002,03,04"/>
      <sheetName val="JCP WEFT INSERT 1&amp;4 2000 TO 01"/>
      <sheetName val="JCP WEFT INSERT 2 &amp;3 1998 TO 99"/>
      <sheetName val="JCP LT FACE 1997"/>
      <sheetName val="MCU5 28 ORGANIC 1996"/>
      <sheetName val="SEARS QUICK DRY 1995"/>
      <sheetName val="1 PLY HEMP 1993 TO 1994"/>
      <sheetName val="COSTCO MU FUNC 1992"/>
      <sheetName val="SEARS HEMP ZT 1991"/>
      <sheetName val="HSI SLUB &amp; ORGANIC 1988 TO 89"/>
      <sheetName val="LANDS END BAMBOO 1987"/>
      <sheetName val="LANDS END BAMBOO 1986"/>
      <sheetName val="EMBROIDERY 1984 TO 1985 "/>
      <sheetName val="COTTON HEMP LT 1982 TO 83"/>
      <sheetName val="CYPRESS 1980 TO 1981"/>
      <sheetName val="2 PLY COTTON BAMBOO 1979"/>
      <sheetName val="JCP ZT TEXTURE 1977 TO 1978"/>
      <sheetName val="JCP ZT TEXTURE 1975 TO 1976"/>
      <sheetName val="JCP ZT TEXTURE 1973 TO 1974"/>
      <sheetName val="JCP ZT WRAPPER RIB BATH 1972"/>
      <sheetName val="WALMART 3 PLY ZT 1970 TO 71"/>
      <sheetName val="WALMART 3 PLY ZT 1968 TO 69"/>
      <sheetName val="JCP SHEARED 1966 TO 1967"/>
      <sheetName val="JCP SHEARED 1964 TO 1965"/>
      <sheetName val="WALMART WRAPPER 1962 TO 63"/>
      <sheetName val="WALMART WRAPPER 1960 TO 61"/>
      <sheetName val="COSTCO YD BATHSHEET 1958 TO 59"/>
      <sheetName val="BBB   OPT-2 1956 TO 1957"/>
      <sheetName val="BBB   OPT-1 1954 TO 1955"/>
      <sheetName val="WRT YD BATH 1953"/>
      <sheetName val="LANDS END OC ZT 1952"/>
      <sheetName val="LANDS END OC ZT 1951"/>
      <sheetName val="LANDS END OC ZT 1950"/>
      <sheetName val="LANDS END OC ZT 1949"/>
      <sheetName val="LANDS END OC ZT 1948"/>
      <sheetName val="LANDS END OC ZT 1947"/>
      <sheetName val="LANDS END OC ZT 1946"/>
      <sheetName val="COSTCO BATHSHEET 1944 TO 1945"/>
      <sheetName val="LANDS END OC ZT 1943"/>
      <sheetName val="HYGRO COTTON 1941 TO 42"/>
      <sheetName val="SUPER FINE ZT WALMART 1940"/>
      <sheetName val="2 PLY ORGANIC 1939"/>
      <sheetName val="LANDS END PIMA 1938"/>
      <sheetName val="HSI REV CHINCHILLA 1937"/>
      <sheetName val="MAINSTAY B H W 1936"/>
      <sheetName val="MAINSTAY B H W 1935"/>
      <sheetName val="JCP MINI RIB 1933 TO 1934"/>
      <sheetName val="QUICK DRY POLY BASE 1931 TO 32"/>
      <sheetName val="COTTON HEMP LT 1929 TO 1930"/>
      <sheetName val="LENDS END OC ZT 1928"/>
      <sheetName val="LANDS END OC ZT 1928"/>
      <sheetName val="LANDS END OC ZT 1927"/>
      <sheetName val="LANDS END OC ZT 1926"/>
      <sheetName val="HSI SLUB REV 1926 TO 1928"/>
      <sheetName val="LANDS END OC ZT 1925"/>
      <sheetName val="LANDS END OC ZT 1924"/>
      <sheetName val="LANDS END OC ZT 1923"/>
      <sheetName val="JCP RIB 1920 TO 1922"/>
      <sheetName val="KOHLS ZT TEXTURE 1918 TO 1919"/>
      <sheetName val="MACY ZT TEXTURE 1917"/>
      <sheetName val="T Y PENINGTON 1916"/>
      <sheetName val="LANDS END C BAMBOO B+H+W 1915"/>
      <sheetName val="LANDS END C BAMBOO B+H+W 1914"/>
      <sheetName val="LANDS END C BAMBOO B+H+W 1913"/>
      <sheetName val="SHOPKO 1911 TO 1912"/>
      <sheetName val="KOHLS MU FUNC LT 1910"/>
      <sheetName val="COSTCO WASH 1908 TO 1909"/>
      <sheetName val="COSTCO HAND 1908 TO 1909"/>
      <sheetName val="COSTCO BATH 1908 TO 1909"/>
      <sheetName val="LL BEAN PREMIUM 1906 TO 1907"/>
      <sheetName val="BBB ORGANIC LOW TWIST 1905"/>
      <sheetName val="MICRO COTTON 1903 TO 1904"/>
      <sheetName val="LL BEAN MERC BDR 1901 TO 1902"/>
      <sheetName val="JCP RIB BATH 1899 TO 1900"/>
      <sheetName val="T Y PENINGTON 1898"/>
      <sheetName val="GUEST SUPPLY WALDROF 1897"/>
      <sheetName val="BBB 2 PLY LT 1895 TO 1896"/>
      <sheetName val="BBB 1 PLY MCU5 1893 TO 1894"/>
      <sheetName val="BBB 1 PLY PIMA 1891 TO 1892"/>
      <sheetName val="BBB 2 PLY S-6 1889 TO 1890"/>
      <sheetName val="RALPH LAUREN 1888"/>
      <sheetName val="CLASSIC VINTAGE 1886 TO 1887"/>
      <sheetName val="CLASSIC SKY BLUE 1884 TO 1885"/>
      <sheetName val="CLASSIC WEFT INSERT 1881 TO 83"/>
      <sheetName val="IKEA FRAZEN WASH + GUEST 1880"/>
      <sheetName val="IKEA FRAZEN HAND-1 &amp; 2 1880"/>
      <sheetName val="IKEA FRAZEN BS+BATH 1880"/>
      <sheetName val="PRINTING TOWEL 1879"/>
      <sheetName val="TJ MAX 11 &amp; 13 1877 TO 1878"/>
      <sheetName val="KOHLS MU FUNC 1876"/>
      <sheetName val="IKEA FRAZEN HAND  1875"/>
      <sheetName val="IKEA FRAZEN HAND  1874"/>
      <sheetName val="IIKEA FRAZEN HAND  1873"/>
      <sheetName val="IKEA FRAZEN HAND 1872"/>
      <sheetName val="IKEA FRAZEN HAND 1871"/>
      <sheetName val="QUICK DRY WASH 1870"/>
      <sheetName val="QUICK DRY HAND 1869"/>
      <sheetName val="QUICK DRY BATH 1868"/>
      <sheetName val="LL BEAN STP.1867"/>
      <sheetName val="MU FUNC 1866"/>
      <sheetName val=" ESSENTIAL COMBED 1865"/>
      <sheetName val="LL BEAN 1863"/>
      <sheetName val="HSI YD 1861 TO 1862"/>
      <sheetName val="PENINGTON 1860"/>
      <sheetName val="HILTON GARDEN 1858 TO 1859"/>
      <sheetName val="WRT EMBROIDERY 1856 TO 1857"/>
      <sheetName val="SAMS 3 PLY ZT 1854 TO 1855"/>
      <sheetName val="SAMS EGYP LT 1852 TO 1853"/>
      <sheetName val="SAMS EGYP LT 1850 TO 1851"/>
      <sheetName val="SAMS OC LT 1848 TO 1849"/>
      <sheetName val="SAMS OC LT 1846 TO 1847"/>
      <sheetName val="SAMS HEMP ZT 1844 TO 1845"/>
      <sheetName val="MACY 1841-42 TO 1843"/>
      <sheetName val="MACY 1838-39 TO 1840"/>
      <sheetName val="SAMS CLUB 1836 TO 1837"/>
      <sheetName val="MEIJER BATH 1834 TO 1835"/>
      <sheetName val="MANOR B+H+W 1833"/>
      <sheetName val="MANOR B+H+W 1832"/>
      <sheetName val="MANOR B+H+W 1831"/>
      <sheetName val="PHOTOPRINT 1830"/>
      <sheetName val="MANOR B+H+W 1829"/>
      <sheetName val="MANOR B+H+W 1828"/>
      <sheetName val="MANOR B+H+W 1827"/>
      <sheetName val="MANOR B+H+W 1826"/>
      <sheetName val="GUEST SUPPLY 1822 TO 18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T"/>
      <sheetName val="FOB HELP"/>
      <sheetName val="DropDownInfoPag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95BBB"/>
      <sheetName val="895BXA"/>
      <sheetName val="895BW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Info"/>
      <sheetName val="Spec Sheet"/>
      <sheetName val="a"/>
      <sheetName val="Sheet1"/>
      <sheetName val="FLASH WK 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Costs"/>
      <sheetName val=" Projected 2006 VS. 2005"/>
      <sheetName val="a"/>
      <sheetName val="Sheet1"/>
      <sheetName val="UNIQUE ATTR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SeasonCode</v>
          </cell>
          <cell r="H3" t="str">
            <v>KSNIDStatus</v>
          </cell>
          <cell r="I3" t="str">
            <v>VendorName</v>
          </cell>
          <cell r="J3" t="str">
            <v>VendorDUNSNbr</v>
          </cell>
          <cell r="K3" t="str">
            <v>KSN ID/SEM Description</v>
          </cell>
          <cell r="L3" t="str">
            <v>VendorStockNumber</v>
          </cell>
          <cell r="M3" t="str">
            <v>AVGCost</v>
          </cell>
          <cell r="N3" t="str">
            <v>ListSellPrice</v>
          </cell>
          <cell r="O3" t="str">
            <v>M/O%</v>
          </cell>
          <cell r="P3" t="str">
            <v>CMMSLastChangeDate</v>
          </cell>
          <cell r="Q3" t="str">
            <v>CMMSStoreCount</v>
          </cell>
          <cell r="R3" t="str">
            <v>CurrCMMSAvgSellPrice</v>
          </cell>
          <cell r="S3" t="str">
            <v>PriorCMMSAvgSellPrice</v>
          </cell>
          <cell r="T3" t="str">
            <v>DSER</v>
          </cell>
          <cell r="U3" t="str">
            <v>PlanStoreCount</v>
          </cell>
          <cell r="V3" t="str">
            <v>DD</v>
          </cell>
          <cell r="W3" t="str">
            <v>YTD/LTDAVGSellPrice</v>
          </cell>
          <cell r="X3" t="str">
            <v>LWSellThru%</v>
          </cell>
          <cell r="Y3" t="str">
            <v>YTD/LTDSalesUnits</v>
          </cell>
          <cell r="Z3" t="str">
            <v>WeeksofSupply</v>
          </cell>
          <cell r="AA3" t="str">
            <v>SalesUnitsLastWeek</v>
          </cell>
          <cell r="AB3" t="str">
            <v>2WSalesUnits</v>
          </cell>
          <cell r="AC3" t="str">
            <v>3WSalesUnits</v>
          </cell>
          <cell r="AD3" t="str">
            <v>4WSalesUnits</v>
          </cell>
          <cell r="AE3" t="str">
            <v>CurrSTORESLBLINVUnits</v>
          </cell>
          <cell r="AF3" t="str">
            <v>CurrSTOREOnOrderUnits</v>
          </cell>
          <cell r="AG3" t="str">
            <v>TotalDCINVUnits</v>
          </cell>
          <cell r="AH3" t="str">
            <v>WOS(INCLUDEDC INV)</v>
          </cell>
          <cell r="AI3" t="str">
            <v>Comments</v>
          </cell>
          <cell r="AJ3" t="str">
            <v>CurrDCOnOrderUnits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KlMart Original"/>
      <sheetName val="WalMart Original"/>
      <sheetName val="Walmart Pallet Original"/>
      <sheetName val="JC Penny Original"/>
      <sheetName val="Pallet Original"/>
      <sheetName val="Set Original"/>
      <sheetName val="905XXP"/>
      <sheetName val="905XXR"/>
      <sheetName val="800BXA"/>
      <sheetName val="800BXH"/>
      <sheetName val="800BXL"/>
      <sheetName val="800BXO"/>
      <sheetName val="800BXR"/>
      <sheetName val="800BXU"/>
      <sheetName val="878BBB"/>
      <sheetName val="825BJC"/>
      <sheetName val="P03BWM"/>
      <sheetName val="002PAL"/>
      <sheetName val="J01BTG"/>
      <sheetName val="257BTT"/>
      <sheetName val="P85WPL"/>
      <sheetName val="E04HAA"/>
      <sheetName val="001PAL"/>
      <sheetName val="256BTT"/>
      <sheetName val="997BKD"/>
      <sheetName val="952MJO"/>
      <sheetName val="P08BWM"/>
      <sheetName val="P09BWM"/>
      <sheetName val="P10BWM"/>
      <sheetName val="P11BWM"/>
      <sheetName val="907MAD"/>
      <sheetName val="P03BPT"/>
      <sheetName val="P03HPT"/>
      <sheetName val="P03WPT"/>
      <sheetName val="850BWM"/>
      <sheetName val="856BWM"/>
      <sheetName val="003PAL"/>
      <sheetName val="E01BWM"/>
      <sheetName val="E02BWM"/>
      <sheetName val="E03BWM"/>
      <sheetName val="267BTT"/>
      <sheetName val="203BTT"/>
      <sheetName val="204BTT"/>
      <sheetName val="205BTT"/>
      <sheetName val="206BTT"/>
      <sheetName val="207BTT"/>
      <sheetName val="208BTT"/>
      <sheetName val="209BTT"/>
      <sheetName val="210BTT"/>
      <sheetName val="211BTT"/>
      <sheetName val="212BTT"/>
      <sheetName val="213BTT"/>
      <sheetName val="214BTT"/>
      <sheetName val="215BTT"/>
      <sheetName val="216BTT"/>
      <sheetName val="217BTT"/>
      <sheetName val="218BTT"/>
      <sheetName val="219BTT"/>
      <sheetName val="220BTT"/>
      <sheetName val="221BTT"/>
      <sheetName val="222BTT"/>
      <sheetName val="283BTT"/>
      <sheetName val="263BTT"/>
      <sheetName val="291BTT"/>
      <sheetName val="303BTT"/>
      <sheetName val="275BTT"/>
      <sheetName val="284BTT"/>
      <sheetName val="004PAL"/>
      <sheetName val="260BTT"/>
      <sheetName val="932BEL"/>
      <sheetName val="254BTT"/>
      <sheetName val="294BTT"/>
      <sheetName val="307BTT"/>
      <sheetName val="301BTT"/>
      <sheetName val="304BTT"/>
      <sheetName val="322WTT"/>
      <sheetName val="I05BWM"/>
      <sheetName val="8703WM"/>
      <sheetName val="320BTT"/>
      <sheetName val="324BTT"/>
      <sheetName val="325BTT"/>
      <sheetName val="326BTT"/>
      <sheetName val="310BTT"/>
      <sheetName val="235BTT"/>
      <sheetName val="265BTT"/>
      <sheetName val="514BAB"/>
      <sheetName val="866BPL(2)"/>
      <sheetName val="302BTT"/>
      <sheetName val="241BTT"/>
      <sheetName val="335BTT"/>
      <sheetName val="295BTT"/>
      <sheetName val="297BTT"/>
      <sheetName val="299BTT"/>
      <sheetName val="505MAB"/>
      <sheetName val="305BTT"/>
      <sheetName val="313BTT"/>
      <sheetName val="519BSH"/>
      <sheetName val="317BTT"/>
      <sheetName val="342BTT"/>
      <sheetName val="328BTT"/>
      <sheetName val="338BTT"/>
      <sheetName val="355BTT"/>
      <sheetName val="355BTA"/>
      <sheetName val="329BTT"/>
      <sheetName val="336BTT"/>
      <sheetName val="337BTT"/>
      <sheetName val="327BTT"/>
      <sheetName val="334BTT"/>
      <sheetName val="P04BMW"/>
      <sheetName val="365BTT"/>
      <sheetName val="318BTT"/>
      <sheetName val="997BFG"/>
      <sheetName val="361BTT"/>
      <sheetName val="358BTT"/>
      <sheetName val="356BTT"/>
      <sheetName val="841BAA"/>
      <sheetName val="E37BJC"/>
      <sheetName val="005PAL"/>
      <sheetName val="362BTT"/>
      <sheetName val="333BTT"/>
      <sheetName val="P01BJC"/>
      <sheetName val="866BWM"/>
      <sheetName val="I05BSH"/>
      <sheetName val="354BTT"/>
      <sheetName val="369BTT"/>
      <sheetName val="370BTT"/>
      <sheetName val="339BTT"/>
      <sheetName val="377BTT"/>
      <sheetName val="364BTT"/>
      <sheetName val="368BTT"/>
      <sheetName val="363BTT"/>
      <sheetName val="878BAF"/>
      <sheetName val="889BAF"/>
      <sheetName val="889BAH"/>
      <sheetName val="889BBF"/>
      <sheetName val="889BBH"/>
      <sheetName val="889BCF"/>
      <sheetName val="889BCH"/>
      <sheetName val="379BTT"/>
      <sheetName val="390BTT"/>
      <sheetName val="376BTT"/>
      <sheetName val="394BTT"/>
      <sheetName val="I04BWM"/>
      <sheetName val="879BWM"/>
      <sheetName val="382BTT"/>
      <sheetName val="393BTT"/>
      <sheetName val="393BTA"/>
      <sheetName val="391BTT"/>
      <sheetName val="391BTA"/>
      <sheetName val="392BTT"/>
      <sheetName val="392BTA"/>
      <sheetName val="371HTT"/>
      <sheetName val="378BTT"/>
      <sheetName val="374HTT"/>
      <sheetName val="408BTT"/>
      <sheetName val="401BTT"/>
      <sheetName val="375BTT"/>
      <sheetName val="413BTT"/>
      <sheetName val="373BTT"/>
      <sheetName val="997BKA"/>
      <sheetName val="402BTT"/>
      <sheetName val="383BTT"/>
      <sheetName val="415BTT"/>
      <sheetName val="417WTT"/>
      <sheetName val="416HT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  <sheetName val="Mappin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Q1"/>
      <sheetName val="Spec Sheet"/>
      <sheetName val="a"/>
      <sheetName val="UNIQUE ATTR 2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AVGCost</v>
          </cell>
          <cell r="D2" t="str">
            <v>ListSellPrice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SalesUnitsLastWeek</v>
          </cell>
          <cell r="C2" t="str">
            <v>2WSalesUnits</v>
          </cell>
          <cell r="D2" t="str">
            <v>3WSalesUnits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macros"/>
      <sheetName val="vendor info"/>
      <sheetName val="tickets"/>
      <sheetName val="hangers"/>
      <sheetName val="comments"/>
      <sheetName val="other data"/>
      <sheetName val="JLA - NEW SMART DRY TOWEL OCTO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_M"/>
      <sheetName val="QV_Report"/>
      <sheetName val="QV_Back"/>
      <sheetName val="Collaboration_Report"/>
      <sheetName val="DC_Available_Summary"/>
      <sheetName val="Archive_ItemIDC_BI"/>
      <sheetName val="ItemIDC_BI"/>
      <sheetName val="STS_Ladder_Plan"/>
      <sheetName val="Ladder_Plan"/>
      <sheetName val="PO_Detail"/>
      <sheetName val="SQL_data"/>
      <sheetName val="SQL_data2"/>
      <sheetName val="Archive_data"/>
      <sheetName val="M_fcst"/>
      <sheetName val="Archive_fcst"/>
      <sheetName val="QV_2"/>
      <sheetName val="Pivot_Chart"/>
      <sheetName val="Demand"/>
      <sheetName val="Whse_Inventory"/>
      <sheetName val="ItemData"/>
      <sheetName val="Finance"/>
      <sheetName val="Finance_Chart"/>
      <sheetName val="Order_Summary"/>
      <sheetName val="SPT"/>
      <sheetName val="Transit_Time"/>
      <sheetName val="Status"/>
      <sheetName val="Whse_Inventory_Back"/>
      <sheetName val="ItemIDC_BI_Back"/>
      <sheetName val="Realign_Fcs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Mapping"/>
      <sheetName val="COO"/>
      <sheetName val="Sheet1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T"/>
      <sheetName val="PCB EXAMPLE"/>
      <sheetName val=" Example"/>
      <sheetName val="PCB 1"/>
      <sheetName val="PCB 2"/>
      <sheetName val="PCB 3"/>
      <sheetName val="PCB 4"/>
      <sheetName val="PCB 5"/>
      <sheetName val="PCB 6"/>
      <sheetName val="PCB 7"/>
      <sheetName val="PCB 8"/>
      <sheetName val="PCB 9"/>
      <sheetName val="PCB 10"/>
      <sheetName val="PCB 11"/>
      <sheetName val="PCB 12"/>
      <sheetName val="PCB 13"/>
      <sheetName val="PCB 14"/>
      <sheetName val="PCB 15"/>
      <sheetName val="PCB 16"/>
      <sheetName val="PCB 17"/>
      <sheetName val="PCB 18"/>
      <sheetName val="PCB 19"/>
      <sheetName val="PCB 20"/>
      <sheetName val="Drop Downs"/>
      <sheetName val="C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LIST"/>
      <sheetName val="Mapping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"/>
      <sheetName val="6 Month Forecast"/>
    </sheetNames>
    <sheetDataSet>
      <sheetData sheetId="0" refreshError="1"/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U7"/>
  <sheetViews>
    <sheetView tabSelected="1" topLeftCell="N1" zoomScale="77" zoomScaleNormal="77" workbookViewId="0">
      <selection activeCell="X2" sqref="X2:AC2"/>
    </sheetView>
  </sheetViews>
  <sheetFormatPr defaultColWidth="9.140625" defaultRowHeight="15"/>
  <cols>
    <col min="1" max="1" width="10.140625" style="2" customWidth="1"/>
    <col min="2" max="2" width="35.5703125" style="1" customWidth="1"/>
    <col min="3" max="3" width="8.85546875" style="1" customWidth="1"/>
    <col min="4" max="4" width="16.7109375" style="56" customWidth="1"/>
    <col min="5" max="5" width="9.140625" style="56" customWidth="1"/>
    <col min="6" max="6" width="14" style="56" customWidth="1"/>
    <col min="7" max="7" width="15.5703125" style="56" customWidth="1"/>
    <col min="8" max="8" width="13.85546875" style="56" hidden="1" customWidth="1"/>
    <col min="9" max="9" width="75" style="56" hidden="1" customWidth="1"/>
    <col min="10" max="10" width="169" style="56" hidden="1" customWidth="1"/>
    <col min="11" max="11" width="16.7109375" style="57" customWidth="1"/>
    <col min="12" max="12" width="11" style="56" customWidth="1"/>
    <col min="13" max="13" width="22.85546875" style="56" customWidth="1"/>
    <col min="14" max="14" width="23.85546875" style="56" customWidth="1"/>
    <col min="15" max="16" width="14.85546875" style="56" customWidth="1"/>
    <col min="17" max="17" width="14.85546875" style="96" customWidth="1"/>
    <col min="18" max="18" width="20.42578125" style="56" customWidth="1"/>
    <col min="19" max="19" width="8.85546875" style="56" customWidth="1"/>
    <col min="20" max="21" width="8.5703125" style="62" customWidth="1"/>
    <col min="22" max="23" width="9.42578125" style="56" customWidth="1"/>
    <col min="24" max="24" width="8.140625" style="17" customWidth="1"/>
    <col min="25" max="25" width="8.7109375" style="17" customWidth="1"/>
    <col min="26" max="26" width="8.5703125" style="17" customWidth="1"/>
    <col min="27" max="27" width="8.140625" style="17" customWidth="1"/>
    <col min="28" max="28" width="8.7109375" style="17" customWidth="1"/>
    <col min="29" max="29" width="7.140625" style="17" customWidth="1"/>
    <col min="30" max="30" width="9" style="5" customWidth="1"/>
    <col min="31" max="31" width="6.28515625" style="6" customWidth="1"/>
    <col min="32" max="32" width="10" style="18" customWidth="1"/>
    <col min="33" max="33" width="10" style="5" customWidth="1"/>
    <col min="34" max="34" width="9.85546875" style="6" customWidth="1"/>
    <col min="35" max="35" width="11.5703125" style="1" customWidth="1"/>
    <col min="36" max="36" width="8.85546875" style="4" customWidth="1"/>
    <col min="37" max="37" width="15.140625" style="1" customWidth="1"/>
    <col min="38" max="38" width="8.42578125" style="7" customWidth="1"/>
    <col min="39" max="39" width="9" style="4" customWidth="1"/>
    <col min="40" max="40" width="8.42578125" style="4" customWidth="1"/>
    <col min="41" max="41" width="8.140625" style="7" customWidth="1"/>
    <col min="42" max="42" width="9.28515625" style="4" customWidth="1"/>
    <col min="43" max="43" width="8.140625" style="7" customWidth="1"/>
    <col min="44" max="44" width="9.28515625" style="4" customWidth="1"/>
    <col min="45" max="45" width="8.140625" style="7" customWidth="1"/>
    <col min="46" max="47" width="9.28515625" style="4" customWidth="1"/>
    <col min="48" max="48" width="11.5703125" style="7" customWidth="1"/>
    <col min="49" max="49" width="10.85546875" style="4" customWidth="1"/>
    <col min="50" max="50" width="9.28515625" style="4" customWidth="1"/>
    <col min="51" max="51" width="11.5703125" style="7" customWidth="1"/>
    <col min="52" max="52" width="10.85546875" style="4" customWidth="1"/>
    <col min="53" max="53" width="9.28515625" style="4" customWidth="1"/>
    <col min="54" max="54" width="11.5703125" style="7" customWidth="1"/>
    <col min="55" max="55" width="10.85546875" style="4" customWidth="1"/>
    <col min="56" max="56" width="7.85546875" style="4" customWidth="1"/>
    <col min="57" max="57" width="9.5703125" style="4" customWidth="1"/>
    <col min="58" max="58" width="7.7109375" style="4" customWidth="1"/>
    <col min="59" max="59" width="9.5703125" style="4" customWidth="1"/>
    <col min="60" max="60" width="12.140625" style="4" customWidth="1"/>
    <col min="61" max="62" width="9.140625" style="1" customWidth="1"/>
    <col min="63" max="63" width="9.140625" style="1"/>
    <col min="64" max="64" width="10.140625" style="4" customWidth="1"/>
    <col min="65" max="65" width="9.140625" style="1"/>
    <col min="66" max="66" width="9.140625" style="5"/>
    <col min="67" max="67" width="9.140625" style="1"/>
    <col min="68" max="68" width="14.140625" style="4" customWidth="1"/>
    <col min="69" max="69" width="15.28515625" style="4" customWidth="1"/>
    <col min="70" max="16384" width="9.140625" style="1"/>
  </cols>
  <sheetData>
    <row r="1" spans="1:73" s="3" customFormat="1" ht="68.099999999999994" customHeight="1">
      <c r="A1" s="8" t="s">
        <v>7</v>
      </c>
      <c r="B1" s="8" t="s">
        <v>8</v>
      </c>
      <c r="C1" s="9" t="s">
        <v>9</v>
      </c>
      <c r="D1" s="58" t="s">
        <v>0</v>
      </c>
      <c r="E1" s="58" t="s">
        <v>2</v>
      </c>
      <c r="F1" s="50" t="s">
        <v>10</v>
      </c>
      <c r="G1" s="51" t="s">
        <v>11</v>
      </c>
      <c r="H1" s="52" t="s">
        <v>12</v>
      </c>
      <c r="I1" s="53" t="s">
        <v>13</v>
      </c>
      <c r="J1" s="52" t="s">
        <v>14</v>
      </c>
      <c r="K1" s="53" t="s">
        <v>73</v>
      </c>
      <c r="L1" s="52" t="s">
        <v>15</v>
      </c>
      <c r="M1" s="52" t="s">
        <v>16</v>
      </c>
      <c r="N1" s="51" t="s">
        <v>76</v>
      </c>
      <c r="O1" s="51" t="s">
        <v>17</v>
      </c>
      <c r="P1" s="51" t="s">
        <v>75</v>
      </c>
      <c r="Q1" s="94" t="s">
        <v>18</v>
      </c>
      <c r="R1" s="51" t="s">
        <v>19</v>
      </c>
      <c r="S1" s="53" t="s">
        <v>20</v>
      </c>
      <c r="T1" s="59" t="s">
        <v>61</v>
      </c>
      <c r="U1" s="60" t="s">
        <v>62</v>
      </c>
      <c r="V1" s="61" t="s">
        <v>1</v>
      </c>
      <c r="W1" s="90" t="s">
        <v>39</v>
      </c>
      <c r="X1" s="16" t="s">
        <v>45</v>
      </c>
      <c r="Y1" s="16" t="s">
        <v>46</v>
      </c>
      <c r="Z1" s="16" t="s">
        <v>47</v>
      </c>
      <c r="AA1" s="16" t="s">
        <v>21</v>
      </c>
      <c r="AB1" s="16" t="s">
        <v>22</v>
      </c>
      <c r="AC1" s="16" t="s">
        <v>23</v>
      </c>
      <c r="AD1" s="10" t="s">
        <v>24</v>
      </c>
      <c r="AE1" s="11" t="s">
        <v>25</v>
      </c>
      <c r="AF1" s="22" t="s">
        <v>26</v>
      </c>
      <c r="AG1" s="23" t="s">
        <v>40</v>
      </c>
      <c r="AH1" s="24" t="s">
        <v>27</v>
      </c>
      <c r="AI1" s="8" t="s">
        <v>28</v>
      </c>
      <c r="AJ1" s="25" t="s">
        <v>29</v>
      </c>
      <c r="AK1" s="8" t="s">
        <v>30</v>
      </c>
      <c r="AL1" s="12" t="s">
        <v>31</v>
      </c>
      <c r="AM1" s="26" t="s">
        <v>32</v>
      </c>
      <c r="AN1" s="25" t="s">
        <v>33</v>
      </c>
      <c r="AO1" s="12" t="s">
        <v>64</v>
      </c>
      <c r="AP1" s="25" t="s">
        <v>65</v>
      </c>
      <c r="AQ1" s="12" t="s">
        <v>66</v>
      </c>
      <c r="AR1" s="25" t="s">
        <v>67</v>
      </c>
      <c r="AS1" s="12" t="s">
        <v>68</v>
      </c>
      <c r="AT1" s="25" t="s">
        <v>69</v>
      </c>
      <c r="AU1" s="27" t="s">
        <v>48</v>
      </c>
      <c r="AV1" s="12" t="s">
        <v>49</v>
      </c>
      <c r="AW1" s="25" t="s">
        <v>50</v>
      </c>
      <c r="AX1" s="27" t="s">
        <v>51</v>
      </c>
      <c r="AY1" s="12" t="s">
        <v>52</v>
      </c>
      <c r="AZ1" s="25" t="s">
        <v>53</v>
      </c>
      <c r="BA1" s="27" t="s">
        <v>70</v>
      </c>
      <c r="BB1" s="12" t="s">
        <v>71</v>
      </c>
      <c r="BC1" s="25" t="s">
        <v>72</v>
      </c>
      <c r="BD1" s="25" t="s">
        <v>34</v>
      </c>
      <c r="BE1" s="28" t="s">
        <v>54</v>
      </c>
      <c r="BF1" s="29" t="s">
        <v>60</v>
      </c>
      <c r="BG1" s="30" t="s">
        <v>55</v>
      </c>
      <c r="BH1" s="29" t="s">
        <v>56</v>
      </c>
      <c r="BI1" s="13" t="s">
        <v>35</v>
      </c>
      <c r="BJ1" s="29" t="s">
        <v>36</v>
      </c>
      <c r="BK1" s="29" t="s">
        <v>63</v>
      </c>
      <c r="BL1" s="31" t="s">
        <v>74</v>
      </c>
      <c r="BM1" s="8" t="s">
        <v>57</v>
      </c>
      <c r="BN1" s="10" t="s">
        <v>59</v>
      </c>
      <c r="BO1" s="25" t="s">
        <v>58</v>
      </c>
      <c r="BP1" s="25" t="s">
        <v>37</v>
      </c>
      <c r="BQ1" s="25" t="s">
        <v>38</v>
      </c>
      <c r="BR1" s="14" t="s">
        <v>44</v>
      </c>
      <c r="BS1" s="15" t="s">
        <v>41</v>
      </c>
      <c r="BT1" s="15" t="s">
        <v>42</v>
      </c>
      <c r="BU1" s="15" t="s">
        <v>43</v>
      </c>
    </row>
    <row r="2" spans="1:73" s="46" customFormat="1" ht="99.95" customHeight="1">
      <c r="A2" s="32">
        <v>1</v>
      </c>
      <c r="B2" s="33"/>
      <c r="C2" s="33"/>
      <c r="D2" s="33" t="s">
        <v>86</v>
      </c>
      <c r="E2" s="33"/>
      <c r="F2" s="33" t="s">
        <v>5</v>
      </c>
      <c r="G2" s="33" t="s">
        <v>92</v>
      </c>
      <c r="H2" s="54" t="s">
        <v>77</v>
      </c>
      <c r="I2" s="33" t="s">
        <v>90</v>
      </c>
      <c r="J2" s="54" t="s">
        <v>98</v>
      </c>
      <c r="K2" s="55" t="s">
        <v>84</v>
      </c>
      <c r="L2" s="33" t="s">
        <v>78</v>
      </c>
      <c r="M2" s="33" t="s">
        <v>87</v>
      </c>
      <c r="N2" s="33"/>
      <c r="O2" s="33">
        <v>739399</v>
      </c>
      <c r="P2" s="33">
        <v>715397</v>
      </c>
      <c r="Q2" s="95" t="s">
        <v>103</v>
      </c>
      <c r="R2" s="49" t="s">
        <v>93</v>
      </c>
      <c r="S2" s="33" t="s">
        <v>6</v>
      </c>
      <c r="T2" s="35"/>
      <c r="U2" s="48">
        <v>1.34</v>
      </c>
      <c r="V2" s="33" t="s">
        <v>4</v>
      </c>
      <c r="W2" s="91" t="s">
        <v>79</v>
      </c>
      <c r="X2" s="85">
        <v>27.94</v>
      </c>
      <c r="Y2" s="85">
        <v>27.94</v>
      </c>
      <c r="Z2" s="85">
        <v>33.659999999999997</v>
      </c>
      <c r="AA2" s="84">
        <v>29.2</v>
      </c>
      <c r="AB2" s="84">
        <v>29.2</v>
      </c>
      <c r="AC2" s="84">
        <v>35.1</v>
      </c>
      <c r="AD2" s="36">
        <v>2</v>
      </c>
      <c r="AE2" s="86">
        <v>16</v>
      </c>
      <c r="AF2" s="87">
        <f>IF(AE2="","",AE2*AB2*AC2/1000000)</f>
        <v>1.6E-2</v>
      </c>
      <c r="AG2" s="36">
        <v>63</v>
      </c>
      <c r="AH2" s="37">
        <f>AG2/AF2*AE2</f>
        <v>63000</v>
      </c>
      <c r="AI2" s="38">
        <v>3750</v>
      </c>
      <c r="AJ2" s="39">
        <f>IF(ISERROR(AI2/AH2),"",AI2/AH2)</f>
        <v>0.06</v>
      </c>
      <c r="AK2" s="40" t="s">
        <v>80</v>
      </c>
      <c r="AL2" s="20">
        <f t="shared" ref="AL2:AL6" si="0">9.1%+18%</f>
        <v>0.27100000000000002</v>
      </c>
      <c r="AM2" s="39">
        <f>IF(ISERROR(BG2*AL2),"",BG2*AL2)</f>
        <v>0.46</v>
      </c>
      <c r="AN2" s="39">
        <f>IF(ISERROR(U2+AJ2+AM2),"",U2+AJ2+AM2)</f>
        <v>1.86</v>
      </c>
      <c r="AO2" s="41">
        <v>0</v>
      </c>
      <c r="AP2" s="39">
        <f t="shared" ref="AP2:AP6" si="1">IF(ISERROR(BG2*AO2),"",BG2*AO2)</f>
        <v>0</v>
      </c>
      <c r="AQ2" s="41">
        <v>0</v>
      </c>
      <c r="AR2" s="39">
        <f>IF(ISERROR(BG2*AQ2),"",BG2*AQ2)</f>
        <v>0</v>
      </c>
      <c r="AS2" s="41">
        <v>0</v>
      </c>
      <c r="AT2" s="39">
        <f>IF(ISERROR(BG2*AS2),"",BG2*AS2)</f>
        <v>0</v>
      </c>
      <c r="AU2" s="42"/>
      <c r="AV2" s="41">
        <v>0</v>
      </c>
      <c r="AW2" s="39">
        <f>IF(ISERROR(BG2*AV2),"",BG2*AV2)</f>
        <v>0</v>
      </c>
      <c r="AX2" s="42"/>
      <c r="AY2" s="41">
        <v>0</v>
      </c>
      <c r="AZ2" s="39">
        <f>IF(ISERROR(BG2*AY2),"",BG2*AY2)</f>
        <v>0</v>
      </c>
      <c r="BA2" s="42"/>
      <c r="BB2" s="41">
        <v>0</v>
      </c>
      <c r="BC2" s="39">
        <f>IF(ISERROR(BG2*BB2),"",BG2*BB2)</f>
        <v>0</v>
      </c>
      <c r="BD2" s="39">
        <f>IF(ISERROR(AP2++AR2+AT2+AW2+AZ2+BC2),"",AP2++AR2+AT2+AW2+AZ2+BC2)</f>
        <v>0</v>
      </c>
      <c r="BE2" s="39">
        <f>IF(ISERROR(U2+BD2),"",U2+BD2)</f>
        <v>1.34</v>
      </c>
      <c r="BF2" s="43">
        <f t="shared" ref="BF2:BF6" si="2">IF(ISERROR((BG2-BE2)/BG2),"",(BG2-BE2)/BG2)</f>
        <v>0.21179999999999999</v>
      </c>
      <c r="BG2" s="19">
        <v>1.7</v>
      </c>
      <c r="BH2" s="39">
        <f>IF(ISERROR(AJ2+AM2+BG2),"",AJ2+AM2+BG2)</f>
        <v>2.2200000000000002</v>
      </c>
      <c r="BI2" s="42">
        <v>5.99</v>
      </c>
      <c r="BJ2" s="43">
        <f>IF(ISERROR((BI2-BG2)/BI2),"",(BI2-BG2)/BI2)</f>
        <v>0.71619999999999995</v>
      </c>
      <c r="BK2" s="43">
        <f>IF(ISERROR((BI2-BH2)/BI2),"",(BI2-BH2)/BI2)</f>
        <v>0.62939999999999996</v>
      </c>
      <c r="BL2" s="19">
        <v>1.7</v>
      </c>
      <c r="BM2" s="44">
        <v>89816</v>
      </c>
      <c r="BN2" s="36">
        <f>4/16</f>
        <v>0.25</v>
      </c>
      <c r="BO2" s="45">
        <f>IF(ISERROR(BM2*BN2),"",BM2*BN2)</f>
        <v>22454</v>
      </c>
      <c r="BP2" s="39">
        <f>IF(ISERROR(BE2*BO2),"",BE2*BO2)</f>
        <v>30088.36</v>
      </c>
      <c r="BQ2" s="39">
        <f>IF(ISERROR(BG2*BO2),"",BG2*BO2)</f>
        <v>38171.800000000003</v>
      </c>
      <c r="BR2" s="33"/>
      <c r="BS2" s="21" t="s">
        <v>81</v>
      </c>
      <c r="BT2" s="46" t="s">
        <v>3</v>
      </c>
      <c r="BU2" s="46" t="s">
        <v>85</v>
      </c>
    </row>
    <row r="3" spans="1:73" s="46" customFormat="1" ht="99.95" customHeight="1">
      <c r="A3" s="32">
        <v>2</v>
      </c>
      <c r="B3" s="33"/>
      <c r="C3" s="33"/>
      <c r="D3" s="33" t="s">
        <v>86</v>
      </c>
      <c r="E3" s="33"/>
      <c r="F3" s="33" t="s">
        <v>5</v>
      </c>
      <c r="G3" s="33" t="s">
        <v>109</v>
      </c>
      <c r="H3" s="54" t="s">
        <v>77</v>
      </c>
      <c r="I3" s="33" t="s">
        <v>83</v>
      </c>
      <c r="J3" s="54" t="s">
        <v>98</v>
      </c>
      <c r="K3" s="55" t="s">
        <v>84</v>
      </c>
      <c r="L3" s="33" t="s">
        <v>78</v>
      </c>
      <c r="M3" s="33" t="s">
        <v>88</v>
      </c>
      <c r="N3" s="33"/>
      <c r="O3" s="33">
        <v>739399</v>
      </c>
      <c r="P3" s="33">
        <v>715397</v>
      </c>
      <c r="Q3" s="95" t="s">
        <v>104</v>
      </c>
      <c r="R3" s="49" t="s">
        <v>94</v>
      </c>
      <c r="S3" s="33" t="s">
        <v>6</v>
      </c>
      <c r="T3" s="35"/>
      <c r="U3" s="48">
        <v>1.34</v>
      </c>
      <c r="V3" s="33" t="s">
        <v>4</v>
      </c>
      <c r="W3" s="91" t="s">
        <v>79</v>
      </c>
      <c r="X3" s="85">
        <v>27.94</v>
      </c>
      <c r="Y3" s="85">
        <v>27.94</v>
      </c>
      <c r="Z3" s="85">
        <v>33.659999999999997</v>
      </c>
      <c r="AA3" s="84">
        <v>29.2</v>
      </c>
      <c r="AB3" s="84">
        <v>29.2</v>
      </c>
      <c r="AC3" s="84">
        <v>35.1</v>
      </c>
      <c r="AD3" s="36">
        <v>2</v>
      </c>
      <c r="AE3" s="86">
        <v>16</v>
      </c>
      <c r="AF3" s="87">
        <f t="shared" ref="AF3:AF6" si="3">IF(AE3="","",AE3*AB3*AC3/1000000)</f>
        <v>1.6E-2</v>
      </c>
      <c r="AG3" s="36">
        <v>63</v>
      </c>
      <c r="AH3" s="37">
        <f>$AH$2</f>
        <v>63000</v>
      </c>
      <c r="AI3" s="38">
        <v>3750</v>
      </c>
      <c r="AJ3" s="39">
        <f t="shared" ref="AJ3:AJ6" si="4">IF(ISERROR(AI3/AH3),"",AI3/AH3)</f>
        <v>0.06</v>
      </c>
      <c r="AK3" s="40" t="s">
        <v>80</v>
      </c>
      <c r="AL3" s="20">
        <f t="shared" si="0"/>
        <v>0.27100000000000002</v>
      </c>
      <c r="AM3" s="39">
        <f t="shared" ref="AM3:AM6" si="5">IF(ISERROR(BG3*AL3),"",BG3*AL3)</f>
        <v>0.46</v>
      </c>
      <c r="AN3" s="39">
        <f t="shared" ref="AN3:AN6" si="6">IF(ISERROR(U3+AJ3+AM3),"",U3+AJ3+AM3)</f>
        <v>1.86</v>
      </c>
      <c r="AO3" s="41">
        <v>0</v>
      </c>
      <c r="AP3" s="39">
        <f t="shared" si="1"/>
        <v>0</v>
      </c>
      <c r="AQ3" s="41">
        <v>0</v>
      </c>
      <c r="AR3" s="39">
        <f t="shared" ref="AR3:AR6" si="7">IF(ISERROR(BG3*AQ3),"",BG3*AQ3)</f>
        <v>0</v>
      </c>
      <c r="AS3" s="41">
        <v>0</v>
      </c>
      <c r="AT3" s="39">
        <f t="shared" ref="AT3:AT6" si="8">IF(ISERROR(BG3*AS3),"",BG3*AS3)</f>
        <v>0</v>
      </c>
      <c r="AU3" s="42"/>
      <c r="AV3" s="41">
        <v>0</v>
      </c>
      <c r="AW3" s="39">
        <f t="shared" ref="AW3:AW6" si="9">IF(ISERROR(BG3*AV3),"",BG3*AV3)</f>
        <v>0</v>
      </c>
      <c r="AX3" s="42"/>
      <c r="AY3" s="41">
        <v>0</v>
      </c>
      <c r="AZ3" s="39">
        <f t="shared" ref="AZ3:AZ6" si="10">IF(ISERROR(BG3*AY3),"",BG3*AY3)</f>
        <v>0</v>
      </c>
      <c r="BA3" s="42"/>
      <c r="BB3" s="41">
        <v>0</v>
      </c>
      <c r="BC3" s="39">
        <f t="shared" ref="BC3:BC6" si="11">IF(ISERROR(BG3*BB3),"",BG3*BB3)</f>
        <v>0</v>
      </c>
      <c r="BD3" s="39">
        <f t="shared" ref="BD3:BD6" si="12">IF(ISERROR(AP3++AR3+AT3+AW3+AZ3+BC3),"",AP3++AR3+AT3+AW3+AZ3+BC3)</f>
        <v>0</v>
      </c>
      <c r="BE3" s="39">
        <f t="shared" ref="BE3:BE6" si="13">IF(ISERROR(U3+BD3),"",U3+BD3)</f>
        <v>1.34</v>
      </c>
      <c r="BF3" s="43">
        <f t="shared" si="2"/>
        <v>0.21179999999999999</v>
      </c>
      <c r="BG3" s="19">
        <v>1.7</v>
      </c>
      <c r="BH3" s="39">
        <f t="shared" ref="BH3:BH6" si="14">IF(ISERROR(AJ3+AM3+BG3),"",AJ3+AM3+BG3)</f>
        <v>2.2200000000000002</v>
      </c>
      <c r="BI3" s="42">
        <v>5.99</v>
      </c>
      <c r="BJ3" s="43">
        <f t="shared" ref="BJ3:BJ6" si="15">IF(ISERROR((BI3-BG3)/BI3),"",(BI3-BG3)/BI3)</f>
        <v>0.71619999999999995</v>
      </c>
      <c r="BK3" s="43">
        <f t="shared" ref="BK3:BK6" si="16">IF(ISERROR((BI3-BH3)/BI3),"",(BI3-BH3)/BI3)</f>
        <v>0.62939999999999996</v>
      </c>
      <c r="BL3" s="19">
        <v>1.7</v>
      </c>
      <c r="BM3" s="44">
        <v>89816</v>
      </c>
      <c r="BN3" s="36">
        <f t="shared" ref="BN3:BN4" si="17">4/16</f>
        <v>0.25</v>
      </c>
      <c r="BO3" s="45">
        <f t="shared" ref="BO3:BO4" si="18">IF(ISERROR(BM3*BN3),"",BM3*BN3)</f>
        <v>22454</v>
      </c>
      <c r="BP3" s="39">
        <f t="shared" ref="BP3:BP6" si="19">IF(ISERROR(BE3*BO3),"",BE3*BO3)</f>
        <v>30088.36</v>
      </c>
      <c r="BQ3" s="39">
        <f t="shared" ref="BQ3:BQ6" si="20">IF(ISERROR(BG3*BO3),"",BG3*BO3)</f>
        <v>38171.800000000003</v>
      </c>
      <c r="BR3" s="33"/>
      <c r="BS3" s="21" t="s">
        <v>81</v>
      </c>
      <c r="BT3" s="46" t="s">
        <v>3</v>
      </c>
      <c r="BU3" s="46" t="s">
        <v>85</v>
      </c>
    </row>
    <row r="4" spans="1:73" s="46" customFormat="1" ht="99.95" customHeight="1">
      <c r="A4" s="32">
        <v>3</v>
      </c>
      <c r="B4" s="33"/>
      <c r="C4" s="33"/>
      <c r="D4" s="33" t="s">
        <v>86</v>
      </c>
      <c r="E4" s="33"/>
      <c r="F4" s="33" t="s">
        <v>5</v>
      </c>
      <c r="G4" s="33" t="s">
        <v>110</v>
      </c>
      <c r="H4" s="54" t="s">
        <v>77</v>
      </c>
      <c r="I4" s="33" t="s">
        <v>90</v>
      </c>
      <c r="J4" s="54" t="s">
        <v>98</v>
      </c>
      <c r="K4" s="55" t="s">
        <v>84</v>
      </c>
      <c r="L4" s="33" t="s">
        <v>78</v>
      </c>
      <c r="M4" s="33" t="s">
        <v>89</v>
      </c>
      <c r="N4" s="33"/>
      <c r="O4" s="33">
        <v>739399</v>
      </c>
      <c r="P4" s="33">
        <v>715397</v>
      </c>
      <c r="Q4" s="95" t="s">
        <v>105</v>
      </c>
      <c r="R4" s="34" t="s">
        <v>95</v>
      </c>
      <c r="S4" s="33" t="s">
        <v>6</v>
      </c>
      <c r="T4" s="35"/>
      <c r="U4" s="48">
        <v>1.34</v>
      </c>
      <c r="V4" s="33" t="s">
        <v>4</v>
      </c>
      <c r="W4" s="91" t="s">
        <v>79</v>
      </c>
      <c r="X4" s="85">
        <v>27.94</v>
      </c>
      <c r="Y4" s="85">
        <v>27.94</v>
      </c>
      <c r="Z4" s="85">
        <v>33.659999999999997</v>
      </c>
      <c r="AA4" s="84">
        <v>29.2</v>
      </c>
      <c r="AB4" s="84">
        <v>29.2</v>
      </c>
      <c r="AC4" s="84">
        <v>35.1</v>
      </c>
      <c r="AD4" s="36">
        <v>2</v>
      </c>
      <c r="AE4" s="86">
        <v>16</v>
      </c>
      <c r="AF4" s="87">
        <f t="shared" si="3"/>
        <v>1.6E-2</v>
      </c>
      <c r="AG4" s="36">
        <v>63</v>
      </c>
      <c r="AH4" s="37">
        <f t="shared" ref="AH4:AH7" si="21">$AH$2</f>
        <v>63000</v>
      </c>
      <c r="AI4" s="38">
        <v>3750</v>
      </c>
      <c r="AJ4" s="39">
        <f t="shared" si="4"/>
        <v>0.06</v>
      </c>
      <c r="AK4" s="40" t="s">
        <v>80</v>
      </c>
      <c r="AL4" s="20">
        <f t="shared" si="0"/>
        <v>0.27100000000000002</v>
      </c>
      <c r="AM4" s="39">
        <f t="shared" si="5"/>
        <v>0.46</v>
      </c>
      <c r="AN4" s="39">
        <f t="shared" si="6"/>
        <v>1.86</v>
      </c>
      <c r="AO4" s="41">
        <v>0</v>
      </c>
      <c r="AP4" s="39">
        <f t="shared" si="1"/>
        <v>0</v>
      </c>
      <c r="AQ4" s="41">
        <v>0</v>
      </c>
      <c r="AR4" s="39">
        <f t="shared" si="7"/>
        <v>0</v>
      </c>
      <c r="AS4" s="41">
        <v>0</v>
      </c>
      <c r="AT4" s="39">
        <f t="shared" si="8"/>
        <v>0</v>
      </c>
      <c r="AU4" s="42"/>
      <c r="AV4" s="41">
        <v>0</v>
      </c>
      <c r="AW4" s="39">
        <f t="shared" si="9"/>
        <v>0</v>
      </c>
      <c r="AX4" s="42"/>
      <c r="AY4" s="41">
        <v>0</v>
      </c>
      <c r="AZ4" s="39">
        <f t="shared" si="10"/>
        <v>0</v>
      </c>
      <c r="BA4" s="42"/>
      <c r="BB4" s="41">
        <v>0</v>
      </c>
      <c r="BC4" s="39">
        <f t="shared" si="11"/>
        <v>0</v>
      </c>
      <c r="BD4" s="39">
        <f t="shared" si="12"/>
        <v>0</v>
      </c>
      <c r="BE4" s="39">
        <f t="shared" si="13"/>
        <v>1.34</v>
      </c>
      <c r="BF4" s="43">
        <f t="shared" si="2"/>
        <v>0.21179999999999999</v>
      </c>
      <c r="BG4" s="19">
        <v>1.7</v>
      </c>
      <c r="BH4" s="39">
        <f t="shared" si="14"/>
        <v>2.2200000000000002</v>
      </c>
      <c r="BI4" s="42">
        <v>5.99</v>
      </c>
      <c r="BJ4" s="43">
        <f t="shared" si="15"/>
        <v>0.71619999999999995</v>
      </c>
      <c r="BK4" s="43">
        <f t="shared" si="16"/>
        <v>0.62939999999999996</v>
      </c>
      <c r="BL4" s="19">
        <v>1.7</v>
      </c>
      <c r="BM4" s="44">
        <v>89816</v>
      </c>
      <c r="BN4" s="36">
        <f t="shared" si="17"/>
        <v>0.25</v>
      </c>
      <c r="BO4" s="45">
        <f t="shared" si="18"/>
        <v>22454</v>
      </c>
      <c r="BP4" s="39">
        <f t="shared" si="19"/>
        <v>30088.36</v>
      </c>
      <c r="BQ4" s="39">
        <f t="shared" si="20"/>
        <v>38171.800000000003</v>
      </c>
      <c r="BR4" s="33"/>
      <c r="BS4" s="21" t="s">
        <v>81</v>
      </c>
      <c r="BT4" s="46" t="s">
        <v>3</v>
      </c>
      <c r="BU4" s="46" t="s">
        <v>85</v>
      </c>
    </row>
    <row r="5" spans="1:73" s="46" customFormat="1" ht="99.95" customHeight="1">
      <c r="A5" s="32">
        <v>4</v>
      </c>
      <c r="B5" s="33"/>
      <c r="C5" s="33"/>
      <c r="D5" s="33" t="s">
        <v>86</v>
      </c>
      <c r="E5" s="33"/>
      <c r="F5" s="33" t="s">
        <v>5</v>
      </c>
      <c r="G5" s="33" t="s">
        <v>111</v>
      </c>
      <c r="H5" s="54" t="s">
        <v>77</v>
      </c>
      <c r="I5" s="33" t="s">
        <v>82</v>
      </c>
      <c r="J5" s="54" t="s">
        <v>99</v>
      </c>
      <c r="K5" s="55" t="s">
        <v>84</v>
      </c>
      <c r="L5" s="33" t="s">
        <v>78</v>
      </c>
      <c r="M5" s="33" t="s">
        <v>88</v>
      </c>
      <c r="N5" s="33"/>
      <c r="O5" s="33">
        <v>739399</v>
      </c>
      <c r="P5" s="33">
        <v>715397</v>
      </c>
      <c r="Q5" s="95" t="s">
        <v>106</v>
      </c>
      <c r="R5" s="34" t="s">
        <v>96</v>
      </c>
      <c r="S5" s="33" t="s">
        <v>6</v>
      </c>
      <c r="T5" s="35"/>
      <c r="U5" s="48">
        <v>1.42</v>
      </c>
      <c r="V5" s="33" t="s">
        <v>4</v>
      </c>
      <c r="W5" s="91" t="s">
        <v>79</v>
      </c>
      <c r="X5" s="85">
        <v>27.94</v>
      </c>
      <c r="Y5" s="85">
        <v>27.94</v>
      </c>
      <c r="Z5" s="85">
        <v>33.659999999999997</v>
      </c>
      <c r="AA5" s="84">
        <v>29.2</v>
      </c>
      <c r="AB5" s="84">
        <v>29.2</v>
      </c>
      <c r="AC5" s="84">
        <v>35.1</v>
      </c>
      <c r="AD5" s="36">
        <v>2</v>
      </c>
      <c r="AE5" s="86">
        <v>16</v>
      </c>
      <c r="AF5" s="87">
        <f t="shared" si="3"/>
        <v>1.6E-2</v>
      </c>
      <c r="AG5" s="36">
        <v>63</v>
      </c>
      <c r="AH5" s="37">
        <f t="shared" si="21"/>
        <v>63000</v>
      </c>
      <c r="AI5" s="38">
        <v>3750</v>
      </c>
      <c r="AJ5" s="39">
        <f t="shared" si="4"/>
        <v>0.06</v>
      </c>
      <c r="AK5" s="40" t="s">
        <v>80</v>
      </c>
      <c r="AL5" s="20">
        <f t="shared" si="0"/>
        <v>0.27100000000000002</v>
      </c>
      <c r="AM5" s="39">
        <f t="shared" si="5"/>
        <v>0.46</v>
      </c>
      <c r="AN5" s="39">
        <f t="shared" si="6"/>
        <v>1.94</v>
      </c>
      <c r="AO5" s="41">
        <v>0</v>
      </c>
      <c r="AP5" s="39">
        <f t="shared" si="1"/>
        <v>0</v>
      </c>
      <c r="AQ5" s="41">
        <v>0</v>
      </c>
      <c r="AR5" s="39">
        <f t="shared" si="7"/>
        <v>0</v>
      </c>
      <c r="AS5" s="41">
        <v>0</v>
      </c>
      <c r="AT5" s="39">
        <f t="shared" si="8"/>
        <v>0</v>
      </c>
      <c r="AU5" s="42"/>
      <c r="AV5" s="41">
        <v>0</v>
      </c>
      <c r="AW5" s="39">
        <f t="shared" si="9"/>
        <v>0</v>
      </c>
      <c r="AX5" s="42"/>
      <c r="AY5" s="41">
        <v>0</v>
      </c>
      <c r="AZ5" s="39">
        <f t="shared" si="10"/>
        <v>0</v>
      </c>
      <c r="BA5" s="42"/>
      <c r="BB5" s="41">
        <v>0</v>
      </c>
      <c r="BC5" s="39">
        <f t="shared" si="11"/>
        <v>0</v>
      </c>
      <c r="BD5" s="39">
        <f t="shared" si="12"/>
        <v>0</v>
      </c>
      <c r="BE5" s="39">
        <f t="shared" si="13"/>
        <v>1.42</v>
      </c>
      <c r="BF5" s="43">
        <f t="shared" si="2"/>
        <v>0.16470000000000001</v>
      </c>
      <c r="BG5" s="19">
        <v>1.7</v>
      </c>
      <c r="BH5" s="39">
        <f t="shared" si="14"/>
        <v>2.2200000000000002</v>
      </c>
      <c r="BI5" s="42">
        <v>5.99</v>
      </c>
      <c r="BJ5" s="43">
        <f t="shared" si="15"/>
        <v>0.71619999999999995</v>
      </c>
      <c r="BK5" s="43">
        <f t="shared" si="16"/>
        <v>0.62939999999999996</v>
      </c>
      <c r="BL5" s="19">
        <v>1.7</v>
      </c>
      <c r="BM5" s="44">
        <v>89816</v>
      </c>
      <c r="BN5" s="36">
        <f>2/16</f>
        <v>0.13</v>
      </c>
      <c r="BO5" s="47">
        <v>11227</v>
      </c>
      <c r="BP5" s="39">
        <f t="shared" si="19"/>
        <v>15942.34</v>
      </c>
      <c r="BQ5" s="39">
        <f t="shared" si="20"/>
        <v>19085.900000000001</v>
      </c>
      <c r="BR5" s="33"/>
      <c r="BS5" s="21" t="s">
        <v>81</v>
      </c>
      <c r="BT5" s="46" t="s">
        <v>3</v>
      </c>
      <c r="BU5" s="46" t="s">
        <v>85</v>
      </c>
    </row>
    <row r="6" spans="1:73" s="46" customFormat="1" ht="99.95" customHeight="1">
      <c r="A6" s="32">
        <v>5</v>
      </c>
      <c r="B6" s="33"/>
      <c r="C6" s="33"/>
      <c r="D6" s="33" t="s">
        <v>86</v>
      </c>
      <c r="E6" s="33"/>
      <c r="F6" s="33" t="s">
        <v>5</v>
      </c>
      <c r="G6" s="33" t="s">
        <v>112</v>
      </c>
      <c r="H6" s="54" t="s">
        <v>77</v>
      </c>
      <c r="I6" s="33" t="s">
        <v>82</v>
      </c>
      <c r="J6" s="54" t="s">
        <v>99</v>
      </c>
      <c r="K6" s="55" t="s">
        <v>84</v>
      </c>
      <c r="L6" s="33" t="s">
        <v>78</v>
      </c>
      <c r="M6" s="33" t="s">
        <v>89</v>
      </c>
      <c r="N6" s="33"/>
      <c r="O6" s="33">
        <v>739399</v>
      </c>
      <c r="P6" s="33">
        <v>715397</v>
      </c>
      <c r="Q6" s="95" t="s">
        <v>107</v>
      </c>
      <c r="R6" s="34" t="s">
        <v>97</v>
      </c>
      <c r="S6" s="33" t="s">
        <v>6</v>
      </c>
      <c r="T6" s="35"/>
      <c r="U6" s="48">
        <v>1.42</v>
      </c>
      <c r="V6" s="33" t="s">
        <v>4</v>
      </c>
      <c r="W6" s="91" t="s">
        <v>79</v>
      </c>
      <c r="X6" s="85">
        <v>27.94</v>
      </c>
      <c r="Y6" s="85">
        <v>27.94</v>
      </c>
      <c r="Z6" s="85">
        <v>33.659999999999997</v>
      </c>
      <c r="AA6" s="84">
        <v>29.2</v>
      </c>
      <c r="AB6" s="84">
        <v>29.2</v>
      </c>
      <c r="AC6" s="84">
        <v>35.1</v>
      </c>
      <c r="AD6" s="36">
        <v>2</v>
      </c>
      <c r="AE6" s="86">
        <v>16</v>
      </c>
      <c r="AF6" s="87">
        <f t="shared" si="3"/>
        <v>1.6E-2</v>
      </c>
      <c r="AG6" s="36">
        <v>63</v>
      </c>
      <c r="AH6" s="37">
        <f t="shared" si="21"/>
        <v>63000</v>
      </c>
      <c r="AI6" s="38">
        <v>3750</v>
      </c>
      <c r="AJ6" s="39">
        <f t="shared" si="4"/>
        <v>0.06</v>
      </c>
      <c r="AK6" s="40" t="s">
        <v>80</v>
      </c>
      <c r="AL6" s="20">
        <f t="shared" si="0"/>
        <v>0.27100000000000002</v>
      </c>
      <c r="AM6" s="39">
        <f t="shared" si="5"/>
        <v>0.46</v>
      </c>
      <c r="AN6" s="39">
        <f t="shared" si="6"/>
        <v>1.94</v>
      </c>
      <c r="AO6" s="41">
        <v>0</v>
      </c>
      <c r="AP6" s="39">
        <f t="shared" si="1"/>
        <v>0</v>
      </c>
      <c r="AQ6" s="41">
        <v>0</v>
      </c>
      <c r="AR6" s="39">
        <f t="shared" si="7"/>
        <v>0</v>
      </c>
      <c r="AS6" s="41">
        <v>0</v>
      </c>
      <c r="AT6" s="39">
        <f t="shared" si="8"/>
        <v>0</v>
      </c>
      <c r="AU6" s="42"/>
      <c r="AV6" s="41">
        <v>0</v>
      </c>
      <c r="AW6" s="39">
        <f t="shared" si="9"/>
        <v>0</v>
      </c>
      <c r="AX6" s="42"/>
      <c r="AY6" s="41">
        <v>0</v>
      </c>
      <c r="AZ6" s="39">
        <f t="shared" si="10"/>
        <v>0</v>
      </c>
      <c r="BA6" s="42"/>
      <c r="BB6" s="41">
        <v>0</v>
      </c>
      <c r="BC6" s="39">
        <f t="shared" si="11"/>
        <v>0</v>
      </c>
      <c r="BD6" s="39">
        <f t="shared" si="12"/>
        <v>0</v>
      </c>
      <c r="BE6" s="39">
        <f t="shared" si="13"/>
        <v>1.42</v>
      </c>
      <c r="BF6" s="43">
        <f t="shared" si="2"/>
        <v>0.16470000000000001</v>
      </c>
      <c r="BG6" s="19">
        <v>1.7</v>
      </c>
      <c r="BH6" s="39">
        <f t="shared" si="14"/>
        <v>2.2200000000000002</v>
      </c>
      <c r="BI6" s="42">
        <v>5.99</v>
      </c>
      <c r="BJ6" s="43">
        <f t="shared" si="15"/>
        <v>0.71619999999999995</v>
      </c>
      <c r="BK6" s="43">
        <f t="shared" si="16"/>
        <v>0.62939999999999996</v>
      </c>
      <c r="BL6" s="19">
        <v>1.7</v>
      </c>
      <c r="BM6" s="44">
        <v>89816</v>
      </c>
      <c r="BN6" s="36">
        <f>2/16</f>
        <v>0.13</v>
      </c>
      <c r="BO6" s="47">
        <v>11227</v>
      </c>
      <c r="BP6" s="39">
        <f t="shared" si="19"/>
        <v>15942.34</v>
      </c>
      <c r="BQ6" s="39">
        <f t="shared" si="20"/>
        <v>19085.900000000001</v>
      </c>
      <c r="BR6" s="33"/>
      <c r="BS6" s="21" t="s">
        <v>81</v>
      </c>
      <c r="BT6" s="46" t="s">
        <v>3</v>
      </c>
      <c r="BU6" s="46" t="s">
        <v>85</v>
      </c>
    </row>
    <row r="7" spans="1:73" s="83" customFormat="1" ht="133.5" customHeight="1">
      <c r="A7" s="63">
        <v>6</v>
      </c>
      <c r="B7" s="63"/>
      <c r="C7" s="63"/>
      <c r="D7" s="63" t="s">
        <v>86</v>
      </c>
      <c r="E7" s="63"/>
      <c r="F7" s="63" t="s">
        <v>5</v>
      </c>
      <c r="G7" s="63" t="s">
        <v>77</v>
      </c>
      <c r="H7" s="64" t="s">
        <v>77</v>
      </c>
      <c r="I7" s="63" t="s">
        <v>102</v>
      </c>
      <c r="J7" s="64" t="s">
        <v>100</v>
      </c>
      <c r="K7" s="65" t="s">
        <v>84</v>
      </c>
      <c r="L7" s="63" t="s">
        <v>78</v>
      </c>
      <c r="M7" s="93" t="s">
        <v>101</v>
      </c>
      <c r="N7" s="63"/>
      <c r="O7" s="33">
        <v>739399</v>
      </c>
      <c r="P7" s="33">
        <v>715397</v>
      </c>
      <c r="Q7" s="95" t="s">
        <v>108</v>
      </c>
      <c r="R7" s="66"/>
      <c r="S7" s="63" t="s">
        <v>91</v>
      </c>
      <c r="T7" s="67"/>
      <c r="U7" s="68">
        <v>22.72</v>
      </c>
      <c r="V7" s="63" t="s">
        <v>4</v>
      </c>
      <c r="W7" s="92" t="s">
        <v>79</v>
      </c>
      <c r="X7" s="88">
        <v>27.94</v>
      </c>
      <c r="Y7" s="88">
        <v>27.94</v>
      </c>
      <c r="Z7" s="88">
        <v>33.659999999999997</v>
      </c>
      <c r="AA7" s="89">
        <v>29.2</v>
      </c>
      <c r="AB7" s="89">
        <v>29.2</v>
      </c>
      <c r="AC7" s="89">
        <v>35.1</v>
      </c>
      <c r="AD7" s="69">
        <v>5</v>
      </c>
      <c r="AE7" s="70">
        <v>1</v>
      </c>
      <c r="AF7" s="71">
        <f t="shared" ref="AF7" si="22">IF(AA7="","",AA7*AB7*AC7/1000000)</f>
        <v>0.03</v>
      </c>
      <c r="AG7" s="69">
        <v>63</v>
      </c>
      <c r="AH7" s="72">
        <f t="shared" si="21"/>
        <v>63000</v>
      </c>
      <c r="AI7" s="73"/>
      <c r="AJ7" s="74"/>
      <c r="AK7" s="40" t="s">
        <v>80</v>
      </c>
      <c r="AL7" s="75"/>
      <c r="AM7" s="74"/>
      <c r="AN7" s="74"/>
      <c r="AO7" s="76"/>
      <c r="AP7" s="74"/>
      <c r="AQ7" s="76"/>
      <c r="AR7" s="74"/>
      <c r="AS7" s="76"/>
      <c r="AT7" s="74"/>
      <c r="AU7" s="77"/>
      <c r="AV7" s="76"/>
      <c r="AW7" s="74"/>
      <c r="AX7" s="77"/>
      <c r="AY7" s="76"/>
      <c r="AZ7" s="74"/>
      <c r="BA7" s="77"/>
      <c r="BB7" s="76"/>
      <c r="BC7" s="74"/>
      <c r="BD7" s="74"/>
      <c r="BE7" s="74">
        <f t="shared" ref="BE7" si="23">IF(ISERROR(U7+BD7),"",U7+BD7)</f>
        <v>22.72</v>
      </c>
      <c r="BF7" s="78">
        <f t="shared" ref="BF7" si="24">IF(ISERROR((BG7-BE7)/BG7),"",(BG7-BE7)/BG7)</f>
        <v>0.16470000000000001</v>
      </c>
      <c r="BG7" s="79">
        <f>1.7*16</f>
        <v>27.2</v>
      </c>
      <c r="BH7" s="74">
        <f t="shared" ref="BH7" si="25">IF(ISERROR(AJ7+AM7+BG7),"",AJ7+AM7+BG7)</f>
        <v>27.2</v>
      </c>
      <c r="BI7" s="77"/>
      <c r="BJ7" s="78" t="str">
        <f>IF(ISERROR((BI7-BG7)/BI7),"",(BI7-BG7)/BI7)</f>
        <v/>
      </c>
      <c r="BK7" s="78" t="str">
        <f t="shared" ref="BK7" si="26">IF(ISERROR((BI7-BH7)/BI7),"",(BI7-BH7)/BI7)</f>
        <v/>
      </c>
      <c r="BL7" s="79">
        <f>1.7*16</f>
        <v>27.2</v>
      </c>
      <c r="BM7" s="80">
        <v>89816</v>
      </c>
      <c r="BN7" s="69">
        <f>2/16</f>
        <v>0.13</v>
      </c>
      <c r="BO7" s="81">
        <v>5614</v>
      </c>
      <c r="BP7" s="74">
        <f t="shared" ref="BP7" si="27">IF(ISERROR(BE7*BO7),"",BE7*BO7)</f>
        <v>127550.08</v>
      </c>
      <c r="BQ7" s="74">
        <f t="shared" ref="BQ7" si="28">IF(ISERROR(BG7*BO7),"",BG7*BO7)</f>
        <v>152700.79999999999</v>
      </c>
      <c r="BR7" s="63"/>
      <c r="BS7" s="82" t="s">
        <v>81</v>
      </c>
      <c r="BT7" s="83" t="s">
        <v>3</v>
      </c>
      <c r="BU7" s="83" t="s">
        <v>85</v>
      </c>
    </row>
  </sheetData>
  <sheetProtection insertRows="0" deleteRows="0" sort="0"/>
  <protectedRanges>
    <protectedRange sqref="AM2:BF7 BJ2:BK7 L2:O6 N7:O7 L7 BH2:BH7 AD7:AH7 AJ2:AJ7 A2:J7 AF2:AH6 R2:W7" name="Range1"/>
    <protectedRange sqref="AB7:AC7 X2:Z7 AB2:AE6" name="Range1_2"/>
    <protectedRange sqref="AI2:AI7" name="Range1_3"/>
    <protectedRange sqref="AK2:AL7" name="Range1_4"/>
    <protectedRange sqref="BI2:BI7" name="Range1_5"/>
    <protectedRange sqref="BM2:BN7" name="Range1_6"/>
    <protectedRange sqref="K2:K7" name="Range1_1"/>
    <protectedRange sqref="P2:P7" name="Range1_8"/>
    <protectedRange sqref="Q2:Q7" name="Range1_3_1_1_1_1"/>
  </protectedRanges>
  <phoneticPr fontId="16" type="noConversion"/>
  <dataValidations count="1">
    <dataValidation type="list" allowBlank="1" showInputMessage="1" showErrorMessage="1" sqref="V2:V7 BS2:BU7 D2:F7" xr:uid="{B12BB014-14AC-453B-AA44-2CADCBEE0D59}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2026-03-03T07:00:59Z</dcterms:modified>
</cp:coreProperties>
</file>