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  <sheet name="Joney cost " sheetId="8" r:id="rId2"/>
    <sheet name="Factory Cost" sheetId="9" r:id="rId3"/>
    <sheet name="ValueSelect" sheetId="4" r:id="rId4"/>
    <sheet name="Data" sheetId="3" r:id="rId5"/>
  </sheets>
  <definedNames>
    <definedName name="_xlnm._FilterDatabase" localSheetId="4" hidden="1">Data!$B$1:$U$1</definedName>
    <definedName name="_xlnm._FilterDatabase" localSheetId="3" hidden="1">ValueSelect!$D$1:$K$293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2" i="5" l="1"/>
  <c r="BA3" i="5"/>
  <c r="BA4" i="5"/>
  <c r="BA5" i="5"/>
  <c r="BA6" i="5"/>
  <c r="BA7" i="5"/>
  <c r="BA8" i="5"/>
  <c r="BA9" i="5"/>
  <c r="AI2" i="5" l="1"/>
  <c r="AI9" i="5"/>
  <c r="AI8" i="5"/>
  <c r="AI7" i="5"/>
  <c r="AI6" i="5"/>
  <c r="AI5" i="5"/>
  <c r="AI4" i="5"/>
  <c r="AI3" i="5"/>
  <c r="AD9" i="5"/>
  <c r="AE9" i="5" s="1"/>
  <c r="AG9" i="5" s="1"/>
  <c r="AD8" i="5"/>
  <c r="AE8" i="5" s="1"/>
  <c r="AG8" i="5" s="1"/>
  <c r="AD7" i="5"/>
  <c r="AE7" i="5" s="1"/>
  <c r="AG7" i="5" s="1"/>
  <c r="AD6" i="5"/>
  <c r="AE6" i="5" s="1"/>
  <c r="AG6" i="5" s="1"/>
  <c r="AD5" i="5"/>
  <c r="AE5" i="5" s="1"/>
  <c r="AG5" i="5" s="1"/>
  <c r="AD4" i="5"/>
  <c r="AE4" i="5" s="1"/>
  <c r="AG4" i="5" s="1"/>
  <c r="AT8" i="5" l="1"/>
  <c r="BH9" i="5"/>
  <c r="AT6" i="5"/>
  <c r="BH6" i="5"/>
  <c r="AM6" i="5"/>
  <c r="AW6" i="5"/>
  <c r="AQ9" i="5"/>
  <c r="AT9" i="5"/>
  <c r="AM4" i="5"/>
  <c r="AO7" i="5"/>
  <c r="AM9" i="5"/>
  <c r="AW9" i="5"/>
  <c r="AJ8" i="5"/>
  <c r="AK8" i="5" s="1"/>
  <c r="AJ9" i="5"/>
  <c r="AK9" i="5" s="1"/>
  <c r="AQ8" i="5"/>
  <c r="BH8" i="5"/>
  <c r="AM8" i="5"/>
  <c r="AJ7" i="5"/>
  <c r="AK7" i="5" s="1"/>
  <c r="AJ6" i="5"/>
  <c r="AK6" i="5"/>
  <c r="AT7" i="5"/>
  <c r="AM7" i="5"/>
  <c r="AW7" i="5"/>
  <c r="AQ4" i="5"/>
  <c r="BH5" i="5"/>
  <c r="AO5" i="5"/>
  <c r="AT4" i="5"/>
  <c r="BH4" i="5"/>
  <c r="AQ5" i="5"/>
  <c r="AW5" i="5"/>
  <c r="AM5" i="5" l="1"/>
  <c r="AT5" i="5"/>
  <c r="AX5" i="5" s="1"/>
  <c r="AW4" i="5"/>
  <c r="AO4" i="5"/>
  <c r="AQ6" i="5"/>
  <c r="AQ7" i="5"/>
  <c r="AX7" i="5" s="1"/>
  <c r="AY7" i="5" s="1"/>
  <c r="AZ7" i="5" s="1"/>
  <c r="BG7" i="5" s="1"/>
  <c r="AO9" i="5"/>
  <c r="AX9" i="5" s="1"/>
  <c r="AY9" i="5" s="1"/>
  <c r="AZ9" i="5" s="1"/>
  <c r="BG9" i="5" s="1"/>
  <c r="BH7" i="5"/>
  <c r="AW8" i="5"/>
  <c r="AO8" i="5"/>
  <c r="AX8" i="5" s="1"/>
  <c r="AY8" i="5" s="1"/>
  <c r="AZ8" i="5" s="1"/>
  <c r="BG8" i="5" s="1"/>
  <c r="AO6" i="5"/>
  <c r="AX4" i="5"/>
  <c r="AX6" i="5" l="1"/>
  <c r="AY6" i="5" s="1"/>
  <c r="AZ6" i="5" s="1"/>
  <c r="BG6" i="5" s="1"/>
  <c r="BH3" i="5"/>
  <c r="AW3" i="5"/>
  <c r="AQ3" i="5"/>
  <c r="AO3" i="5"/>
  <c r="AJ3" i="5"/>
  <c r="AD3" i="5"/>
  <c r="AE3" i="5" s="1"/>
  <c r="AG3" i="5" s="1"/>
  <c r="BH2" i="5"/>
  <c r="AW2" i="5"/>
  <c r="AT2" i="5"/>
  <c r="AM2" i="5"/>
  <c r="AD2" i="5"/>
  <c r="AE2" i="5" s="1"/>
  <c r="AG2" i="5" s="1"/>
  <c r="AJ2" i="5"/>
  <c r="AT3" i="5" l="1"/>
  <c r="AO2" i="5"/>
  <c r="AQ2" i="5"/>
  <c r="AM3" i="5"/>
  <c r="AJ4" i="5"/>
  <c r="AK4" i="5" s="1"/>
  <c r="AY4" i="5" s="1"/>
  <c r="AZ4" i="5" s="1"/>
  <c r="BG4" i="5" s="1"/>
  <c r="AJ5" i="5"/>
  <c r="AK5" i="5"/>
  <c r="AY5" i="5" s="1"/>
  <c r="AZ5" i="5" s="1"/>
  <c r="BG5" i="5" s="1"/>
  <c r="AK2" i="5"/>
  <c r="AK3" i="5"/>
  <c r="AX3" i="5" l="1"/>
  <c r="AX2" i="5"/>
  <c r="AY2" i="5" s="1"/>
  <c r="AZ2" i="5" s="1"/>
  <c r="BG2" i="5" s="1"/>
  <c r="AY3" i="5"/>
  <c r="AZ3" i="5" s="1"/>
  <c r="BG3" i="5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FOB CA/GA Price Quote (Value)]*[Load 1 %]</t>
        </r>
      </text>
    </comment>
    <comment ref="AW1" authorId="0" shapeId="0">
      <text>
        <r>
          <rPr>
            <sz val="11"/>
            <rFont val="Calibri"/>
            <family val="2"/>
          </rPr>
          <t>[JLA FOB CA/GA Price Quote (Value)]*[Load 2 %]</t>
        </r>
      </text>
    </comment>
    <comment ref="AX1" authorId="0" shapeId="0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Y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A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G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H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<sst xmlns="http://schemas.openxmlformats.org/spreadsheetml/2006/main" count="1053" uniqueCount="877">
  <si>
    <t>Danny Li</t>
  </si>
  <si>
    <t>Yes</t>
  </si>
  <si>
    <t>No</t>
  </si>
  <si>
    <t>Domestic: Warehouse</t>
  </si>
  <si>
    <t>Brand</t>
  </si>
  <si>
    <t>Package Type</t>
  </si>
  <si>
    <t>Commission</t>
  </si>
  <si>
    <t>Brokage</t>
  </si>
  <si>
    <t>Agent Fee</t>
  </si>
  <si>
    <t>Reverse</t>
  </si>
  <si>
    <t>Royalty</t>
  </si>
  <si>
    <t>OOD</t>
  </si>
  <si>
    <t>Customer WH Allowance</t>
  </si>
  <si>
    <t>NSA%</t>
  </si>
  <si>
    <t>Fuel Surcharge</t>
  </si>
  <si>
    <t>Photography</t>
  </si>
  <si>
    <t>Freight Allowance</t>
  </si>
  <si>
    <t>Volume Rebate</t>
  </si>
  <si>
    <t>Funding</t>
  </si>
  <si>
    <t>Division</t>
  </si>
  <si>
    <t>Licensor</t>
  </si>
  <si>
    <t>Order Type</t>
  </si>
  <si>
    <t>PDPM</t>
  </si>
  <si>
    <t>Order Process</t>
  </si>
  <si>
    <t>UCCPM</t>
  </si>
  <si>
    <t>Non-Replenishment</t>
  </si>
  <si>
    <t>Rollout/Replenishment</t>
  </si>
  <si>
    <t>Master Customer</t>
  </si>
  <si>
    <t>Year</t>
  </si>
  <si>
    <t>Responsible Party</t>
  </si>
  <si>
    <t>Season</t>
  </si>
  <si>
    <t>Country of Origin</t>
  </si>
  <si>
    <t>Factory Control</t>
  </si>
  <si>
    <t>Direct Import</t>
  </si>
  <si>
    <t>Overseas Production Team</t>
  </si>
  <si>
    <t>Vendor Name</t>
  </si>
  <si>
    <t>Consolidator</t>
  </si>
  <si>
    <t>Customer DC</t>
  </si>
  <si>
    <t>WOD</t>
  </si>
  <si>
    <t>SAV</t>
  </si>
  <si>
    <t>Tech Code</t>
  </si>
  <si>
    <t>Customer Exclusive</t>
  </si>
  <si>
    <t>Spring</t>
  </si>
  <si>
    <t>Fall</t>
  </si>
  <si>
    <t>Black Friday</t>
  </si>
  <si>
    <t>BTC</t>
  </si>
  <si>
    <t>Category</t>
  </si>
  <si>
    <t>Ship to Location</t>
  </si>
  <si>
    <t>Intl.-Customer DC</t>
  </si>
  <si>
    <t>Intl.-Direct Import</t>
  </si>
  <si>
    <t>Intl.-Domestic Warehouse</t>
  </si>
  <si>
    <t>Intl.-POE</t>
  </si>
  <si>
    <t>AVN</t>
  </si>
  <si>
    <t>SWV</t>
  </si>
  <si>
    <t>For Ecom</t>
  </si>
  <si>
    <t>Aaron's Furniture</t>
  </si>
  <si>
    <t>ALDI INC. (DI)</t>
  </si>
  <si>
    <t>Amazon Fulfillment Services (Domestic)</t>
  </si>
  <si>
    <t>Amazon Fulfillment Services (DI)</t>
  </si>
  <si>
    <t>AMAZONFBA</t>
  </si>
  <si>
    <t>ARTE Y AMBIENTE</t>
  </si>
  <si>
    <t>Beall's Department Stores, Inc 02</t>
  </si>
  <si>
    <t>Beall's Outlet Stores, Inc.</t>
  </si>
  <si>
    <t>Belk Stores</t>
  </si>
  <si>
    <t>BELK PRIVATE BRAND VENDOR</t>
  </si>
  <si>
    <t>Bob's Discount Furniture</t>
  </si>
  <si>
    <t>Bob's Discount Furniture(Bedding)</t>
  </si>
  <si>
    <t>Burlington Coat Factory</t>
  </si>
  <si>
    <t>Orange Bed &amp; Bath</t>
  </si>
  <si>
    <t>Canadian Marshalls</t>
  </si>
  <si>
    <t>Christmas Tree Shops Inc</t>
  </si>
  <si>
    <t>Costco Canada</t>
  </si>
  <si>
    <t>Costco UK</t>
  </si>
  <si>
    <t>Costco Wholesale</t>
  </si>
  <si>
    <t>COSTCO WHOLESALE CANADA DI</t>
  </si>
  <si>
    <t>dd’s Discounts</t>
  </si>
  <si>
    <t>Dillard's Inc.</t>
  </si>
  <si>
    <t>DOLLAR GENERAL CORP. (DI)</t>
  </si>
  <si>
    <t>Family Dollar Inc</t>
  </si>
  <si>
    <t>Fred Meyer Stores</t>
  </si>
  <si>
    <t>Fred Meyer Stores DI</t>
  </si>
  <si>
    <t>G. S. Nizami</t>
  </si>
  <si>
    <t>Giant Tiger Stores Ltd. (DI)</t>
  </si>
  <si>
    <t>Homegoods (POE)</t>
  </si>
  <si>
    <t>Homesense</t>
  </si>
  <si>
    <t>JLA Home</t>
  </si>
  <si>
    <t>Kohl's</t>
  </si>
  <si>
    <t>Kohl's (POE)</t>
  </si>
  <si>
    <t>Kohl's.com</t>
  </si>
  <si>
    <t>Linen Chest</t>
  </si>
  <si>
    <t>Loblaws, Inc. (DI)</t>
  </si>
  <si>
    <t>Lowe's Companies Inc.2</t>
  </si>
  <si>
    <t>Macy's Backstage</t>
  </si>
  <si>
    <t>Macy's CFC</t>
  </si>
  <si>
    <t>Macy's CFC01</t>
  </si>
  <si>
    <t>Macy's Home MMG</t>
  </si>
  <si>
    <t>Macy's Home Store</t>
  </si>
  <si>
    <t>Macy's.com</t>
  </si>
  <si>
    <t>The Natori Company</t>
  </si>
  <si>
    <t>Nexcom</t>
  </si>
  <si>
    <t>NPL - TikTok Consignment</t>
  </si>
  <si>
    <t>Old Time Pottery, LLC</t>
  </si>
  <si>
    <t>Olliix.com</t>
  </si>
  <si>
    <t>OVERSTOCK (CONSIGNMENT001)</t>
  </si>
  <si>
    <t>RED APPLE STORES INC</t>
  </si>
  <si>
    <t>Ross Stores, Inc.</t>
  </si>
  <si>
    <t>Ross Stores, Inc. (PET)</t>
  </si>
  <si>
    <t>Seventh Avenue, Inc.</t>
  </si>
  <si>
    <t>SLEEP NUMBER CORPORATION</t>
  </si>
  <si>
    <t>TAR HEEL (FAMILY DOLL-DI)</t>
  </si>
  <si>
    <t>Target Stores Import</t>
  </si>
  <si>
    <t>Kroger</t>
  </si>
  <si>
    <t>The Kroger Co. DI</t>
  </si>
  <si>
    <t>Tuesday Morning</t>
  </si>
  <si>
    <t>Wal-Mart Canada Corp. (DI)</t>
  </si>
  <si>
    <t>Walmart Fulfillment Service Designer Living</t>
  </si>
  <si>
    <t>Wal-Mart Stores</t>
  </si>
  <si>
    <t>Wal-Mart Stores (DI)</t>
  </si>
  <si>
    <t>Wal-Mart.Com</t>
  </si>
  <si>
    <t>Wal-Mart.com (Drop Ship)</t>
  </si>
  <si>
    <t>Wayfair, LLC (Castle Gate)</t>
  </si>
  <si>
    <t>Winners</t>
  </si>
  <si>
    <t>zulily, llc for wh</t>
  </si>
  <si>
    <t>Lynn Chen</t>
  </si>
  <si>
    <t>Lulu Lin</t>
  </si>
  <si>
    <t>Elaine Sun</t>
  </si>
  <si>
    <t>Winter Wang</t>
  </si>
  <si>
    <t>China</t>
  </si>
  <si>
    <t>India</t>
  </si>
  <si>
    <t>Pakistan</t>
  </si>
  <si>
    <t>BLANKET(51)</t>
  </si>
  <si>
    <t>COMFORTER (SET)(10)</t>
  </si>
  <si>
    <t>COVERLET&amp;BEDSPREAD(13)</t>
  </si>
  <si>
    <t>DUVET&amp;DUVET SET(12)</t>
  </si>
  <si>
    <t>FILLED BLANKET(57)</t>
  </si>
  <si>
    <t>FILLED THROW(56)</t>
  </si>
  <si>
    <t>MATT PAD/TOPPER(16)</t>
  </si>
  <si>
    <t>NORMAL PILLOW(30)</t>
  </si>
  <si>
    <t>PANEL(40)</t>
  </si>
  <si>
    <t>PILLOWCASE(21)</t>
  </si>
  <si>
    <t>QUILT(14)</t>
  </si>
  <si>
    <t>SHEET/SHEET SET(20)</t>
  </si>
  <si>
    <t>SHOWER CURTAIN(70)</t>
  </si>
  <si>
    <t>THROW(50)</t>
  </si>
  <si>
    <t>THROW WRAP(58)</t>
  </si>
  <si>
    <t>VALANCE(41)</t>
  </si>
  <si>
    <t>BED SKIRT&amp;SHAM(11)</t>
  </si>
  <si>
    <t>ASSORTMENT(90)</t>
  </si>
  <si>
    <t>BODY PILLOWCASE(22)</t>
  </si>
  <si>
    <t>PILLOWSET(32)</t>
  </si>
  <si>
    <t>PM</t>
  </si>
  <si>
    <t>Planner</t>
  </si>
  <si>
    <t>Normal</t>
  </si>
  <si>
    <t>Rolled</t>
  </si>
  <si>
    <t>Partially Compressed</t>
  </si>
  <si>
    <t>Improved Packaging</t>
  </si>
  <si>
    <t>Aldi</t>
  </si>
  <si>
    <t>Arte Y Ambiente</t>
  </si>
  <si>
    <t>Beall's</t>
  </si>
  <si>
    <t>Belk</t>
  </si>
  <si>
    <t>Marshalls</t>
  </si>
  <si>
    <t>Christmas Tree Shops</t>
  </si>
  <si>
    <t>Costco</t>
  </si>
  <si>
    <t xml:space="preserve">Dillard's </t>
  </si>
  <si>
    <t>Dollar General</t>
  </si>
  <si>
    <t>Family Dollar</t>
  </si>
  <si>
    <t>Fred Meyer</t>
  </si>
  <si>
    <t>Nizami</t>
  </si>
  <si>
    <t>Giant Tiger</t>
  </si>
  <si>
    <t>Homegoods</t>
  </si>
  <si>
    <t>Lowe's</t>
  </si>
  <si>
    <t>Macy's</t>
  </si>
  <si>
    <t>Natori</t>
  </si>
  <si>
    <t>NPL</t>
  </si>
  <si>
    <t>Old Time Pottery</t>
  </si>
  <si>
    <t>Olliix</t>
  </si>
  <si>
    <t>Designer Living</t>
  </si>
  <si>
    <t>AMAZON</t>
  </si>
  <si>
    <t>Loblaws</t>
  </si>
  <si>
    <t>Seventh Avenue</t>
  </si>
  <si>
    <t>Target</t>
  </si>
  <si>
    <t>Zulily</t>
  </si>
  <si>
    <t>Ross</t>
  </si>
  <si>
    <t>Customer Code</t>
  </si>
  <si>
    <t>Customer Name</t>
  </si>
  <si>
    <t>AARONSFURN</t>
  </si>
  <si>
    <t>ALDIDI</t>
  </si>
  <si>
    <t>Amazon</t>
  </si>
  <si>
    <t>AMAZONJLABY</t>
  </si>
  <si>
    <t>INVERSIONES</t>
  </si>
  <si>
    <t>Beallsstore</t>
  </si>
  <si>
    <t>BEALLS</t>
  </si>
  <si>
    <t>BLK</t>
  </si>
  <si>
    <t>BLKPBV</t>
  </si>
  <si>
    <t>BOBSDISC</t>
  </si>
  <si>
    <t>BOBDISCOUNTBD</t>
  </si>
  <si>
    <t>BLTNCOAT</t>
  </si>
  <si>
    <t>ORANGEBED</t>
  </si>
  <si>
    <t>MarshallsCan</t>
  </si>
  <si>
    <t>CHRISTREE</t>
  </si>
  <si>
    <t>COSTCOCAN</t>
  </si>
  <si>
    <t>COSTCO</t>
  </si>
  <si>
    <t>COSTCOCANDI</t>
  </si>
  <si>
    <t>ddDiscount</t>
  </si>
  <si>
    <t>dd's Discounts</t>
  </si>
  <si>
    <t>DLS</t>
  </si>
  <si>
    <t>DOLGEN-DI</t>
  </si>
  <si>
    <t>FAMDOLLAR</t>
  </si>
  <si>
    <t>FREDMEYER</t>
  </si>
  <si>
    <t>FREDMEYERDI</t>
  </si>
  <si>
    <t>NIZAMI</t>
  </si>
  <si>
    <t>GIANTTIGERDI</t>
  </si>
  <si>
    <t>HGPOE</t>
  </si>
  <si>
    <t>HOMESENSE</t>
  </si>
  <si>
    <t>JLA</t>
  </si>
  <si>
    <t>KOHL</t>
  </si>
  <si>
    <t>KOHLPOE</t>
  </si>
  <si>
    <t>KOHLDSN</t>
  </si>
  <si>
    <t>LINENCHEST</t>
  </si>
  <si>
    <t>LOBLAWS</t>
  </si>
  <si>
    <t>LOWES</t>
  </si>
  <si>
    <t>MACYBKSTAGE</t>
  </si>
  <si>
    <t>MACY04</t>
  </si>
  <si>
    <t>MACY06</t>
  </si>
  <si>
    <t>MACY03</t>
  </si>
  <si>
    <t>MACY01</t>
  </si>
  <si>
    <t>MACY02</t>
  </si>
  <si>
    <t>TNCHM</t>
  </si>
  <si>
    <t>NEX</t>
  </si>
  <si>
    <t>NPLTIK</t>
  </si>
  <si>
    <t>OLDTIMEPOT</t>
  </si>
  <si>
    <t>OLLIIX</t>
  </si>
  <si>
    <t>OVERSCONSIGN</t>
  </si>
  <si>
    <t>REDAPPLECA</t>
  </si>
  <si>
    <t>ROSSPOE</t>
  </si>
  <si>
    <t>ROSSPET</t>
  </si>
  <si>
    <t>SEVENAVE</t>
  </si>
  <si>
    <t>SLEEPNUMBER</t>
  </si>
  <si>
    <t>Sleep Number</t>
  </si>
  <si>
    <t>STEIN</t>
  </si>
  <si>
    <t>Stein Mart</t>
  </si>
  <si>
    <t>TARHEEL</t>
  </si>
  <si>
    <t>TGT1138719</t>
  </si>
  <si>
    <t>KROGER</t>
  </si>
  <si>
    <t>KROGERDI</t>
  </si>
  <si>
    <t>TUESMNG</t>
  </si>
  <si>
    <t>WALMART CANADA</t>
  </si>
  <si>
    <t>DESINCWFS</t>
  </si>
  <si>
    <t>WALMART</t>
  </si>
  <si>
    <t>Walmart</t>
  </si>
  <si>
    <t>WALMART IMP.</t>
  </si>
  <si>
    <t>WALMART01</t>
  </si>
  <si>
    <t>WALMARTDS</t>
  </si>
  <si>
    <t>CASTLEGATE</t>
  </si>
  <si>
    <t>Wayfair</t>
  </si>
  <si>
    <t>WINNERS</t>
  </si>
  <si>
    <t>ZULILYWH</t>
  </si>
  <si>
    <t>JCPCAT</t>
  </si>
  <si>
    <t>JC Penney Catalog</t>
  </si>
  <si>
    <t>JC Penney</t>
  </si>
  <si>
    <t>JCPCATDI</t>
  </si>
  <si>
    <t>JC Penney Catalog (POE)</t>
  </si>
  <si>
    <t>JCPRETDI</t>
  </si>
  <si>
    <t>JC Penney Retail (POE)</t>
  </si>
  <si>
    <t>JCPRET</t>
  </si>
  <si>
    <t>JC Penney Retail</t>
  </si>
  <si>
    <t>MACYHBC</t>
  </si>
  <si>
    <t>Macy's Merchandising Group HBC</t>
  </si>
  <si>
    <t>MACY05</t>
  </si>
  <si>
    <t>Macy's Military</t>
  </si>
  <si>
    <t>OCM</t>
  </si>
  <si>
    <t>On Campus Marketing LLC</t>
  </si>
  <si>
    <t>On Campus Marketing</t>
  </si>
  <si>
    <t>OCMPOE</t>
  </si>
  <si>
    <t>On Campus Marketing LLC POE</t>
  </si>
  <si>
    <t>Woolrich 5%</t>
  </si>
  <si>
    <t>Natori 7%</t>
  </si>
  <si>
    <t>N Natori 5%</t>
  </si>
  <si>
    <t>Martha Stewart (Bath) 5%</t>
  </si>
  <si>
    <t>Martha Stewart (Bath) 4%</t>
  </si>
  <si>
    <t>Martha Stewart (Bath) 3%</t>
  </si>
  <si>
    <t>Laura Ashley 5%</t>
  </si>
  <si>
    <t>Laura Ashley 4%</t>
  </si>
  <si>
    <t>Laura Ashley 3%</t>
  </si>
  <si>
    <t>Beautyrest 5.5%</t>
  </si>
  <si>
    <t>Beautyrest 3.5%</t>
  </si>
  <si>
    <t>Accentia</t>
  </si>
  <si>
    <t>Artology</t>
  </si>
  <si>
    <t>Bed Guardian</t>
  </si>
  <si>
    <t>510 Design</t>
  </si>
  <si>
    <t>Addison Park</t>
  </si>
  <si>
    <t>Alpine Valley</t>
  </si>
  <si>
    <t>Amethyst Home</t>
  </si>
  <si>
    <t>Apothecary Home</t>
  </si>
  <si>
    <t xml:space="preserve">Arch Studio  </t>
  </si>
  <si>
    <t>Armoire Collection</t>
  </si>
  <si>
    <t>Autumn Days</t>
  </si>
  <si>
    <t>Be Mine</t>
  </si>
  <si>
    <t>Beautyrest</t>
  </si>
  <si>
    <t>Beautyrest Black</t>
  </si>
  <si>
    <t xml:space="preserve">Beautyrest Platinum </t>
  </si>
  <si>
    <t>Beautyrest Silver</t>
  </si>
  <si>
    <t>BEBE</t>
  </si>
  <si>
    <t>BEBE- BLACK</t>
  </si>
  <si>
    <t>Bebe Girls</t>
  </si>
  <si>
    <t>Beekman Home</t>
  </si>
  <si>
    <t>Better Home and Gardens</t>
  </si>
  <si>
    <t xml:space="preserve">Big One </t>
  </si>
  <si>
    <t>BIG ONE KIDS</t>
  </si>
  <si>
    <t xml:space="preserve">Biltmore </t>
  </si>
  <si>
    <t>Canadiana</t>
  </si>
  <si>
    <t>Carson &amp; Cooper</t>
  </si>
  <si>
    <t>Catherine Malandrino</t>
  </si>
  <si>
    <t>CATHERINE MALANDRINO HOTEL</t>
  </si>
  <si>
    <t>Catherine Malandrino Kids</t>
  </si>
  <si>
    <t>Cedar &amp; Rose</t>
  </si>
  <si>
    <t xml:space="preserve">Chapel Hill </t>
  </si>
  <si>
    <t>Charter Club</t>
  </si>
  <si>
    <t>Coastal Dunes</t>
  </si>
  <si>
    <t>COLIN + JUSTIN</t>
  </si>
  <si>
    <t>Comfort Bay</t>
  </si>
  <si>
    <t>Comfort Classics</t>
  </si>
  <si>
    <t>Comfort Spaces</t>
  </si>
  <si>
    <t>Concierge Collection</t>
  </si>
  <si>
    <t>Cottage Laundry</t>
  </si>
  <si>
    <t xml:space="preserve">Cremieux  </t>
  </si>
  <si>
    <t>Croscill</t>
  </si>
  <si>
    <t>Croscill Casual</t>
  </si>
  <si>
    <t>Croscill Classics</t>
  </si>
  <si>
    <t>Croscill Home</t>
  </si>
  <si>
    <t>Cuddl Duds</t>
  </si>
  <si>
    <t>Deck the Halls</t>
  </si>
  <si>
    <t>Décor Studio</t>
  </si>
  <si>
    <t>Designlab</t>
  </si>
  <si>
    <t>DesignLab Kids</t>
  </si>
  <si>
    <t>Everyday Living</t>
  </si>
  <si>
    <t xml:space="preserve">Fall Festival </t>
  </si>
  <si>
    <t>Fall Sweet Fall</t>
  </si>
  <si>
    <t>Found &amp; Fable</t>
  </si>
  <si>
    <t>Free Home</t>
  </si>
  <si>
    <t>Friends Forever</t>
  </si>
  <si>
    <t>GATHER AT HOME</t>
  </si>
  <si>
    <t>Ghostly Greeting</t>
  </si>
  <si>
    <t>Grace Mitchell</t>
  </si>
  <si>
    <t>Gramercy Park</t>
  </si>
  <si>
    <t>Graveyard</t>
  </si>
  <si>
    <t>Grayson &amp; Parker</t>
  </si>
  <si>
    <t>Halloween Hill</t>
  </si>
  <si>
    <t>Hampton Hill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</si>
  <si>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</si>
  <si>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</si>
  <si>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</si>
  <si>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</si>
  <si>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</si>
  <si>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</si>
  <si>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</si>
  <si>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HD design</t>
  </si>
  <si>
    <t>Holiday Lane</t>
  </si>
  <si>
    <t>Holiday traditions</t>
  </si>
  <si>
    <t>HOLLY &amp; MOSS</t>
  </si>
  <si>
    <t xml:space="preserve">Holly Jolly </t>
  </si>
  <si>
    <t>Home Design</t>
  </si>
  <si>
    <t>Home Essence</t>
  </si>
  <si>
    <t xml:space="preserve">Home for the Holidays </t>
  </si>
  <si>
    <t>Honeybloom</t>
  </si>
  <si>
    <t xml:space="preserve">Hotel </t>
  </si>
  <si>
    <t>Hotel by park avenue</t>
  </si>
  <si>
    <t>HOUSE &amp; HOME</t>
  </si>
  <si>
    <t>INK+IVY</t>
  </si>
  <si>
    <t>INK+IVY Kids</t>
  </si>
  <si>
    <t xml:space="preserve">Intelligent Design </t>
  </si>
  <si>
    <t xml:space="preserve">Interiors </t>
  </si>
  <si>
    <t>JLA Art</t>
  </si>
  <si>
    <t>Josie by Natori</t>
  </si>
  <si>
    <t>Joy Peace Love</t>
  </si>
  <si>
    <t>Joy to the world</t>
  </si>
  <si>
    <t>JOYLAND</t>
  </si>
  <si>
    <t>Kids by Kirkton House</t>
  </si>
  <si>
    <t>Kirkton House</t>
  </si>
  <si>
    <t>Laila Ali</t>
  </si>
  <si>
    <t>Laura Ashley</t>
  </si>
  <si>
    <t>Life At Home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</si>
  <si>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</si>
  <si>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</si>
  <si>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</si>
  <si>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</si>
  <si>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</si>
  <si>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</si>
  <si>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</si>
  <si>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</si>
  <si>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</si>
  <si>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</si>
  <si>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>Merriest Holiday</t>
  </si>
  <si>
    <t>Merry &amp; Bright</t>
  </si>
  <si>
    <t>Mi Zone</t>
  </si>
  <si>
    <t>Mi Zone Kids</t>
  </si>
  <si>
    <t>Michael Strahan</t>
  </si>
  <si>
    <t>Modavari</t>
  </si>
  <si>
    <t>Modern Southern Home</t>
  </si>
  <si>
    <t>N Natori</t>
  </si>
  <si>
    <t>N Natori Studio</t>
  </si>
  <si>
    <t>Nanette Lepore</t>
  </si>
  <si>
    <t>Nanette Lepore Coastal</t>
  </si>
  <si>
    <t>Nanette Lepore Girls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</si>
  <si>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</si>
  <si>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</si>
  <si>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</si>
  <si>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</si>
  <si>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</si>
  <si>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</si>
  <si>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</si>
  <si>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</si>
  <si>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Opalhouse designed with Jungalow</t>
  </si>
  <si>
    <t>Origin 21</t>
  </si>
  <si>
    <t>Palms End</t>
  </si>
  <si>
    <t>Peppermint place</t>
  </si>
  <si>
    <t>Premier Comfort</t>
  </si>
  <si>
    <t>Premier Comfort Signature</t>
  </si>
  <si>
    <t>Providence</t>
  </si>
  <si>
    <t>Real Living</t>
  </si>
  <si>
    <t>Regency Heights</t>
  </si>
  <si>
    <t>Scare Factory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</si>
  <si>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</si>
  <si>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</si>
  <si>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</si>
  <si>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</si>
  <si>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</si>
  <si>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</si>
  <si>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</si>
  <si>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Soft Touch</t>
  </si>
  <si>
    <t>Sonoma</t>
  </si>
  <si>
    <t>South Street Loft</t>
  </si>
  <si>
    <t>Spirits Bright</t>
  </si>
  <si>
    <t>Spooky Season</t>
  </si>
  <si>
    <t>Studio D</t>
  </si>
  <si>
    <t>Style Sanctuary</t>
  </si>
  <si>
    <t>Style Sanctuary Blue</t>
  </si>
  <si>
    <t>SunSmart</t>
  </si>
  <si>
    <t>Super Listing</t>
  </si>
  <si>
    <t>Tao</t>
  </si>
  <si>
    <t>Thankful &amp; Blessed</t>
  </si>
  <si>
    <t xml:space="preserve">Threshold  </t>
  </si>
  <si>
    <t>Threshold designed with Studio McGee</t>
  </si>
  <si>
    <t>Tiny Dreamer</t>
  </si>
  <si>
    <t>Tis the Season</t>
  </si>
  <si>
    <t>Tis the Season - Gold</t>
  </si>
  <si>
    <t>Tis the Season - Silver</t>
  </si>
  <si>
    <t>Tracey Boyd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</si>
  <si>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</si>
  <si>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</si>
  <si>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</si>
  <si>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</si>
  <si>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</si>
  <si>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</si>
  <si>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</si>
  <si>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</si>
  <si>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Habitat</t>
  </si>
  <si>
    <t>Urban Habitat Kids</t>
  </si>
  <si>
    <t>Warm &amp; Cozy</t>
  </si>
  <si>
    <t>WB Hotel</t>
  </si>
  <si>
    <t>Wendy Bellisimo Holiday-green</t>
  </si>
  <si>
    <t>Wendy Bellissimo Home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</si>
  <si>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</si>
  <si>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</si>
  <si>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</si>
  <si>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</si>
  <si>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</si>
  <si>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</si>
  <si>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</si>
  <si>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Antimicrobial Performance</t>
  </si>
  <si>
    <t>ARCH / MANTLE</t>
  </si>
  <si>
    <t>Art In Motion</t>
  </si>
  <si>
    <t>AT HOME</t>
  </si>
  <si>
    <t>August &amp; Leo</t>
  </si>
  <si>
    <t>Beauty Silk</t>
  </si>
  <si>
    <t>BeautySleep</t>
  </si>
  <si>
    <t>Beyond Soft</t>
  </si>
  <si>
    <t>Broyhill</t>
  </si>
  <si>
    <t>Catherine Malandrino (Holiday)</t>
  </si>
  <si>
    <t>Chapel Hill by Croscill</t>
  </si>
  <si>
    <t>Chelsea Square</t>
  </si>
  <si>
    <t>Clean Habitat</t>
  </si>
  <si>
    <t>Clean Spaces</t>
  </si>
  <si>
    <t>Coastal Home</t>
  </si>
  <si>
    <t>Codi</t>
  </si>
  <si>
    <t>Crown and Ivy</t>
  </si>
  <si>
    <t>Debbie Travis</t>
  </si>
  <si>
    <t>Décor 5</t>
  </si>
  <si>
    <t xml:space="preserve">Degrees of Comfort </t>
  </si>
  <si>
    <t>Emryn House</t>
  </si>
  <si>
    <t>Family Chef</t>
  </si>
  <si>
    <t>Festive Days</t>
  </si>
  <si>
    <t>Hello Autumn</t>
  </si>
  <si>
    <t>H-HOME TRENDS PL</t>
  </si>
  <si>
    <t>Holiday Time</t>
  </si>
  <si>
    <t>HOME DECORATORS COLLECTION</t>
  </si>
  <si>
    <t>Home Trends</t>
  </si>
  <si>
    <t>Hotel Collection</t>
  </si>
  <si>
    <t>Hotel Style</t>
  </si>
  <si>
    <t>Hyde lane</t>
  </si>
  <si>
    <t>Juniper Home</t>
  </si>
  <si>
    <t>laurel + pine</t>
  </si>
  <si>
    <t>Lightning Bug</t>
  </si>
  <si>
    <t>Liz</t>
  </si>
  <si>
    <t>Luxury Hotel</t>
  </si>
  <si>
    <t>Madison Classics</t>
  </si>
  <si>
    <t>Member’s Choice</t>
  </si>
  <si>
    <t>MEMBER'S MARK</t>
  </si>
  <si>
    <t>MP2 by Madison Park</t>
  </si>
  <si>
    <t>Nanette Holiday</t>
  </si>
  <si>
    <t>nanette Lepore (holiday silver)</t>
  </si>
  <si>
    <t>Nanette Lepore holiday</t>
  </si>
  <si>
    <t>On your own</t>
  </si>
  <si>
    <t>Opalhouse</t>
  </si>
  <si>
    <t>Park Avenue</t>
  </si>
  <si>
    <t>President Choice</t>
  </si>
  <si>
    <t>Royal Velvet</t>
  </si>
  <si>
    <t>SCM</t>
  </si>
  <si>
    <t>SCM KIDS</t>
  </si>
  <si>
    <t>Scoop Delights</t>
  </si>
  <si>
    <t>SDS</t>
  </si>
  <si>
    <t>Smart Cool by Sleep Philosophy</t>
  </si>
  <si>
    <t>Southern Living</t>
  </si>
  <si>
    <t>Spider</t>
  </si>
  <si>
    <t xml:space="preserve">Spooktacular </t>
  </si>
  <si>
    <t>Stoneberry</t>
  </si>
  <si>
    <t>Style Sanctuary Bronze</t>
  </si>
  <si>
    <t>TINSEL+ FROST</t>
  </si>
  <si>
    <t>Urban Essential</t>
  </si>
  <si>
    <t>Wendy Bellissimo</t>
  </si>
  <si>
    <t>Wendy Bellissimo holiday</t>
  </si>
  <si>
    <t>Wendy Bellissimo(gold tree holiday label)</t>
  </si>
  <si>
    <t xml:space="preserve">Wendy Harvest </t>
  </si>
  <si>
    <t>YOUR ZONE</t>
  </si>
  <si>
    <t>Zoopet</t>
  </si>
  <si>
    <t>POE</t>
  </si>
  <si>
    <t>SV2</t>
  </si>
  <si>
    <t>SV3</t>
  </si>
  <si>
    <t>WOD/SV2</t>
  </si>
  <si>
    <t>WOD/SV3</t>
  </si>
  <si>
    <t>Basic-1</t>
  </si>
  <si>
    <t>Basic-2</t>
  </si>
  <si>
    <t>Basic-3</t>
  </si>
  <si>
    <t>BOX-1</t>
  </si>
  <si>
    <t>BOX-2</t>
  </si>
  <si>
    <t>India Office</t>
  </si>
  <si>
    <t>International Sales Dept.</t>
  </si>
  <si>
    <t>One Central-1</t>
  </si>
  <si>
    <t>One Central-2</t>
  </si>
  <si>
    <t>Pakistan Office</t>
  </si>
  <si>
    <t>Portugal</t>
  </si>
  <si>
    <t>Project S-1</t>
  </si>
  <si>
    <t>Project S-2</t>
  </si>
  <si>
    <t>Qingdao Office</t>
  </si>
  <si>
    <t>Shanghai office-1</t>
  </si>
  <si>
    <t>STAR-项目组</t>
  </si>
  <si>
    <t>浦江宏盛工艺有限公司</t>
  </si>
  <si>
    <t>建德市耀欣针纺有限公司</t>
  </si>
  <si>
    <t>江苏凯瑞家纺科技有限公司</t>
  </si>
  <si>
    <t>苏州水中花纺织饰品有限公司</t>
  </si>
  <si>
    <t>建德市大洋实业有限公司</t>
  </si>
  <si>
    <t>RIDDHI SIDDHI TEXTILE MILLS PVT. LTD.</t>
  </si>
  <si>
    <t>瞿氏家纺南通有限公司</t>
  </si>
  <si>
    <t>东台雅士缘纺织有限公司</t>
  </si>
  <si>
    <t>江苏海聆梦家居科技有限公司</t>
  </si>
  <si>
    <t>东台市兴捷亚纺织品有限公司</t>
  </si>
  <si>
    <t>KOHINOOR TEXTILE MILLS LTD.</t>
  </si>
  <si>
    <t>南京海聆梦家居有限公司</t>
  </si>
  <si>
    <t>南通宝威纺织品有限公司</t>
  </si>
  <si>
    <t>无锡市翊宸纺织品有限公司</t>
  </si>
  <si>
    <t>如皋市亿龙纺织制品有限公司</t>
  </si>
  <si>
    <t>YUNUS TEXTILE MILLS</t>
  </si>
  <si>
    <t>浙江宏都寝具有限公司</t>
  </si>
  <si>
    <t>MK SONS (PVT) LTD</t>
  </si>
  <si>
    <t>吉奥璐纺织品（南通）有限公司</t>
  </si>
  <si>
    <t>江苏苏美达纺织有限公司</t>
  </si>
  <si>
    <t>南通艺源家用纺织品有限公司</t>
  </si>
  <si>
    <t>绍兴市上虞中宇家纺有限公司</t>
  </si>
  <si>
    <t>青岛舒泰隆家居用品有限公司</t>
  </si>
  <si>
    <t>Liberty Mills Limited</t>
  </si>
  <si>
    <t>浙江凯瑞特家饰用品有限公司</t>
  </si>
  <si>
    <t>丹阳市俊祥服饰厂</t>
  </si>
  <si>
    <t>海聆梦家居股份有限公司</t>
  </si>
  <si>
    <t>南通锦亿纺织品有限公司</t>
  </si>
  <si>
    <t>浦江县聚全工贸有限公司</t>
  </si>
  <si>
    <t>南通康东家用纺织品有限公司</t>
  </si>
  <si>
    <t>浙江昱昊纺织科技股份有限公司</t>
  </si>
  <si>
    <t>如皋市佳丽绗缝制品有限公司</t>
  </si>
  <si>
    <t>烟台北方家用纺织品有限公司</t>
  </si>
  <si>
    <t>安徽云彩家用纺织品有限公司</t>
  </si>
  <si>
    <t>南京美华羽绒制品有限公司</t>
  </si>
  <si>
    <t>PAN OVERSEAS</t>
  </si>
  <si>
    <t>青岛宝璐家用纺织品有限公司</t>
  </si>
  <si>
    <t>RATERIA INTERNATIONAL PVT LTD</t>
  </si>
  <si>
    <t>GUL AHMED TEXTILES</t>
  </si>
  <si>
    <t>ORIENT TEXTILE MILLS LTD.</t>
  </si>
  <si>
    <t>江苏优绵家居科技有限公司</t>
  </si>
  <si>
    <t>义乌市涛晔工艺品有限公司</t>
  </si>
  <si>
    <t>VISTA FURNISHING LIMITED</t>
  </si>
  <si>
    <t>青岛羽翎珊家纺织品集团有限公司</t>
  </si>
  <si>
    <t>安徽霞珍羽绒股份有限公司</t>
  </si>
  <si>
    <t>南通银天工艺品有限公司</t>
  </si>
  <si>
    <t>R.K.EXPORTS (KARUR) PVT LTD</t>
  </si>
  <si>
    <t>浙江盛发纺织印染有限公司</t>
  </si>
  <si>
    <t>惠民嘉悦纺织有限公司</t>
  </si>
  <si>
    <t>苏州麦格达斯进出口有限公司</t>
  </si>
  <si>
    <t>杭州莎鑫家纺有限公司</t>
  </si>
  <si>
    <t>新泰瑞丰家纺有限公司</t>
  </si>
  <si>
    <t>青岛美诺佳纺织服装有限公司</t>
  </si>
  <si>
    <t>江苏依丽莱家纺有限公司</t>
  </si>
  <si>
    <t>东台市佳丰绣品有限公司</t>
  </si>
  <si>
    <t>Kam International</t>
  </si>
  <si>
    <t>烟台明远创意生活科技股份有限公司</t>
  </si>
  <si>
    <t>APERTEX - ANTÓNIO PEREIRA - FÁBRICA DE TECIDOS DE SEDA E ALGODÃO, UNIPESSOAL, LDA</t>
  </si>
  <si>
    <t>建德市中源家纺有限公司</t>
  </si>
  <si>
    <t>苏州杰维斯纺织有限公司</t>
  </si>
  <si>
    <t>EASTERN FASHIONS INTERNATIONAL</t>
  </si>
  <si>
    <t>南通鑫盛纺织服饰有限公司</t>
  </si>
  <si>
    <t>好一家（南通）纺织品有限公司</t>
  </si>
  <si>
    <t>杭州火炎塑料制品有限公司</t>
  </si>
  <si>
    <t>山东安琪尔生活科技有限公司</t>
  </si>
  <si>
    <t>南京美华纺织品有限公司</t>
  </si>
  <si>
    <t>如皋市龙群纺织制品有限公司</t>
  </si>
  <si>
    <t>COVERLET&amp;BEDSPREAD</t>
  </si>
  <si>
    <t>DUVET&amp;DUVET SET</t>
  </si>
  <si>
    <t>QUILT</t>
  </si>
  <si>
    <t>BED SKIRT&amp;SHAM</t>
  </si>
  <si>
    <t>NORMAL PILLOW</t>
  </si>
  <si>
    <t>PILLOWSET</t>
  </si>
  <si>
    <t>BODY PILLOWCASE</t>
  </si>
  <si>
    <t>PILLOWCASE</t>
  </si>
  <si>
    <t>BLANKET</t>
  </si>
  <si>
    <t>THROW</t>
  </si>
  <si>
    <t>THROW WRAP</t>
  </si>
  <si>
    <t>FILLED BLANKET</t>
  </si>
  <si>
    <t>FILLED THROW</t>
  </si>
  <si>
    <t>MATT PAD/TOPPER</t>
  </si>
  <si>
    <t>SHEET/SHEET SET</t>
  </si>
  <si>
    <t>SHOWER CURTAIN</t>
  </si>
  <si>
    <t>PANEL</t>
  </si>
  <si>
    <t>VALANCE</t>
  </si>
  <si>
    <t>ASSORTMENT</t>
  </si>
  <si>
    <t>Program Size</t>
  </si>
  <si>
    <t>Super Big: ≥ 1M</t>
  </si>
  <si>
    <t>Big: 400K - 1M</t>
  </si>
  <si>
    <t>Medium: 200K - 400K</t>
  </si>
  <si>
    <t>Small: &lt; 200K</t>
  </si>
  <si>
    <t>Winter</t>
  </si>
  <si>
    <t>David Zhang</t>
  </si>
  <si>
    <t>TBD</t>
  </si>
  <si>
    <t>Backstage</t>
  </si>
  <si>
    <t>Bebe (Black/White Label Not Holiday)</t>
  </si>
  <si>
    <t>Bebe Bow</t>
  </si>
  <si>
    <t>BEBE Holiday</t>
  </si>
  <si>
    <t>BELK</t>
  </si>
  <si>
    <t>Blueberry Cove</t>
  </si>
  <si>
    <t>CATCH'N ZZZ</t>
  </si>
  <si>
    <t>Celebrate Home</t>
  </si>
  <si>
    <t>City Lights</t>
  </si>
  <si>
    <t>Cozzze</t>
  </si>
  <si>
    <t>Crosby St</t>
  </si>
  <si>
    <t>EE</t>
  </si>
  <si>
    <t>finch + robin</t>
  </si>
  <si>
    <t>Goodness&amp;Grace</t>
  </si>
  <si>
    <t>H2Ology</t>
  </si>
  <si>
    <t>Happy Fall</t>
  </si>
  <si>
    <t>Harbor House Blue</t>
  </si>
  <si>
    <t>Homenetic</t>
  </si>
  <si>
    <t>Huntington Home</t>
  </si>
  <si>
    <t>Hyde Park</t>
  </si>
  <si>
    <t>Ideology</t>
  </si>
  <si>
    <t>Inspire by Intelligent Design</t>
  </si>
  <si>
    <t>Intelligent Design Kids</t>
  </si>
  <si>
    <t>Jack O Lantern Lane</t>
  </si>
  <si>
    <t>JLA Furniture</t>
  </si>
  <si>
    <t>Living Clean</t>
  </si>
  <si>
    <t>Luxury Hotel by Park Ave</t>
  </si>
  <si>
    <t xml:space="preserve">Martha Stewart Everyday </t>
  </si>
  <si>
    <t xml:space="preserve">Merry Moments </t>
  </si>
  <si>
    <t>Microtec</t>
  </si>
  <si>
    <t>Moonbeams</t>
  </si>
  <si>
    <t>Onva</t>
  </si>
  <si>
    <t>Peak Performance</t>
  </si>
  <si>
    <t>Protech</t>
  </si>
  <si>
    <t>Soloft</t>
  </si>
  <si>
    <t>Spooky Hollow</t>
  </si>
  <si>
    <t>Track &amp; Tail</t>
  </si>
  <si>
    <t>Urban Dreams</t>
  </si>
  <si>
    <t>Serta Sheep 5.5%</t>
  </si>
  <si>
    <t>N Natori Studio 5%</t>
  </si>
  <si>
    <t>Sharper Image Nonheated 4%</t>
  </si>
  <si>
    <t>Sharper Image Nonheated 5%</t>
  </si>
  <si>
    <t>Beautyrest Black 6%</t>
  </si>
  <si>
    <t>Other Load Suggestions</t>
  </si>
  <si>
    <t>Notes</t>
  </si>
  <si>
    <t>Port of Discharge</t>
  </si>
  <si>
    <t>OKL</t>
  </si>
  <si>
    <t>SH</t>
  </si>
  <si>
    <t>EXW</t>
  </si>
  <si>
    <t>QDO</t>
  </si>
  <si>
    <t>NHA</t>
  </si>
  <si>
    <t>LA</t>
  </si>
  <si>
    <t>NY</t>
  </si>
  <si>
    <t>NJ</t>
  </si>
  <si>
    <t>SJ</t>
  </si>
  <si>
    <t>KRC</t>
  </si>
  <si>
    <t>CHA</t>
  </si>
  <si>
    <t>Departure Port</t>
  </si>
  <si>
    <t>Karachi,Pakistan</t>
  </si>
  <si>
    <t>LEIXÕES, PORTUGAL</t>
  </si>
  <si>
    <t>Mumbai,India</t>
  </si>
  <si>
    <t>Mundra, India</t>
  </si>
  <si>
    <t>Nanjing,China</t>
  </si>
  <si>
    <t>Nhava Sheva,India</t>
  </si>
  <si>
    <t>Ningbo,China</t>
  </si>
  <si>
    <t>Qingdao,China</t>
  </si>
  <si>
    <t>Shanghai,China</t>
  </si>
  <si>
    <t>Tuticorin,India</t>
  </si>
  <si>
    <t>NBO</t>
  </si>
  <si>
    <t>NJN</t>
  </si>
  <si>
    <t>Quote Sheet Template</t>
  </si>
  <si>
    <t>2025 Fashion Kohls 3 in 1</t>
  </si>
  <si>
    <t>2025 Fashion WMT DI</t>
  </si>
  <si>
    <t>2025 Fashion POE</t>
  </si>
  <si>
    <t>2025 Fashion WMT Domestic</t>
  </si>
  <si>
    <t>2025 Fashion DI</t>
  </si>
  <si>
    <t>2025 Fashion AMAZON 1P</t>
  </si>
  <si>
    <t>2025 Fashion JLA</t>
  </si>
  <si>
    <t>2025 Fashion Domestic Warehouse</t>
  </si>
  <si>
    <t>Overstock</t>
  </si>
  <si>
    <t>Red Apple Stores</t>
  </si>
  <si>
    <t>Martha Stewart (Hard) 3%</t>
  </si>
  <si>
    <t>Martha Stewart (Hard) 4%</t>
  </si>
  <si>
    <t>Martha Stewart (Hard) 7%</t>
  </si>
  <si>
    <t>Serta 5.5%</t>
  </si>
  <si>
    <t>Sharper Image Heated 3%</t>
  </si>
  <si>
    <t>Sharper Image Heated 4%</t>
  </si>
  <si>
    <t>Sharper Image Heated 5%</t>
  </si>
  <si>
    <t>YOUT</t>
  </si>
  <si>
    <t>ADUL</t>
  </si>
  <si>
    <t>GAMER SQUAD</t>
  </si>
  <si>
    <t>Happy Halloween</t>
  </si>
  <si>
    <t>Spooky Halloween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</si>
  <si>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</si>
  <si>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</si>
  <si>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</si>
  <si>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</si>
  <si>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</si>
  <si>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</si>
  <si>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</si>
  <si>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</si>
  <si>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</si>
  <si>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</si>
  <si>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</si>
  <si>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</si>
  <si>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</si>
  <si>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</si>
  <si>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</si>
  <si>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</si>
  <si>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</si>
  <si>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</si>
  <si>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</si>
  <si>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</si>
  <si>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</si>
  <si>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</si>
  <si>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</si>
  <si>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</si>
  <si>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</si>
  <si>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</si>
  <si>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</si>
  <si>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</si>
  <si>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</si>
  <si>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</si>
  <si>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</si>
  <si>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</si>
  <si>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</si>
  <si>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</si>
  <si>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</si>
  <si>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</si>
  <si>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</si>
  <si>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</si>
  <si>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</si>
  <si>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</si>
  <si>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</si>
  <si>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</si>
  <si>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</si>
  <si>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</si>
  <si>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</si>
  <si>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FOB CA/GA Price Quote (Value)</t>
  </si>
  <si>
    <t>Suggested Retail Price</t>
  </si>
  <si>
    <t>Retailer Markup</t>
  </si>
  <si>
    <t>Total Quantity</t>
  </si>
  <si>
    <t>Total Cost</t>
  </si>
  <si>
    <t>Total Sales</t>
  </si>
  <si>
    <t>Product Category</t>
  </si>
  <si>
    <t>UOM</t>
  </si>
  <si>
    <t>Piece</t>
  </si>
  <si>
    <t>Set</t>
  </si>
  <si>
    <t>Pair</t>
  </si>
  <si>
    <t>Pack</t>
  </si>
  <si>
    <t>Each</t>
  </si>
  <si>
    <t>Bag</t>
  </si>
  <si>
    <t>Box</t>
  </si>
  <si>
    <t>Carton</t>
  </si>
  <si>
    <t>Case</t>
  </si>
  <si>
    <t>Meter</t>
  </si>
  <si>
    <t>Pallet</t>
  </si>
  <si>
    <t>PDQ</t>
  </si>
  <si>
    <t>Yard</t>
  </si>
  <si>
    <t>Description-Short</t>
  </si>
  <si>
    <t>Unit of Measure</t>
  </si>
  <si>
    <t>Joseph Sadony</t>
  </si>
  <si>
    <t>Category (do not use)</t>
  </si>
  <si>
    <t>COMFORTER (SET)</t>
  </si>
  <si>
    <t>ZPP (POE Shipments)</t>
  </si>
  <si>
    <t>Material-Short</t>
  </si>
  <si>
    <t>Compressed/Knocked Down</t>
  </si>
  <si>
    <t>Additional Customer Price</t>
  </si>
  <si>
    <t>Additional Customer Item#</t>
  </si>
  <si>
    <t>Q: 92"W x 96"L / 20"W x 26"L(2)</t>
  </si>
  <si>
    <t>K: 110"W x 96"L / 20"W x 36"L(2)</t>
  </si>
  <si>
    <t>PATTERN</t>
  </si>
  <si>
    <t>PP</t>
  </si>
  <si>
    <t>FABRIC</t>
  </si>
  <si>
    <t>SIZE</t>
  </si>
  <si>
    <t>CASE PACK</t>
  </si>
  <si>
    <t>CTN SIZE</t>
  </si>
  <si>
    <t>COST</t>
  </si>
  <si>
    <t>MOQ</t>
  </si>
  <si>
    <t>NOTES</t>
  </si>
  <si>
    <t>Croscill--CMF MINI SET</t>
  </si>
  <si>
    <t>BROCADE GARDEN</t>
  </si>
  <si>
    <t xml:space="preserve">
正面:polyester  JAC， 
反面:120G MF solid，
填充 270gsm喷胶棉
被子三周&amp;封枕一圈，夹缝滚绳</t>
  </si>
  <si>
    <t>92*96"/20*26"</t>
  </si>
  <si>
    <t>54*54*29</t>
  </si>
  <si>
    <t xml:space="preserve"> 同大货CS 钢丝袋包装</t>
  </si>
  <si>
    <t>110*96"/20*36"</t>
  </si>
  <si>
    <t>54*54*32</t>
  </si>
  <si>
    <t>OCTAVIA</t>
  </si>
  <si>
    <t>MILANO</t>
  </si>
  <si>
    <t>BROCADE GARDEN</t>
    <phoneticPr fontId="14" type="noConversion"/>
  </si>
  <si>
    <t>Brocade Garden</t>
    <phoneticPr fontId="14" type="noConversion"/>
  </si>
  <si>
    <t>Octavia</t>
    <phoneticPr fontId="14" type="noConversion"/>
  </si>
  <si>
    <t>Milano</t>
    <phoneticPr fontId="14" type="noConversion"/>
  </si>
  <si>
    <t>Stratford</t>
    <phoneticPr fontId="14" type="noConversion"/>
  </si>
  <si>
    <t>Comforter/Sham Face: Polyester Jacquard with braided cording, Back: 100% polyester 120 gsm MF solid, Filling: 270gram polyfill</t>
  </si>
  <si>
    <t xml:space="preserve">Octavia Comforter Set </t>
    <phoneticPr fontId="14" type="noConversion"/>
  </si>
  <si>
    <t xml:space="preserve">Brocade Garden Comforter Set </t>
    <phoneticPr fontId="14" type="noConversion"/>
  </si>
  <si>
    <t xml:space="preserve">Milano Comforter Set </t>
    <phoneticPr fontId="14" type="noConversion"/>
  </si>
  <si>
    <t xml:space="preserve">Stratford Comforter Set </t>
    <phoneticPr fontId="14" type="noConversion"/>
  </si>
  <si>
    <t>Polyester Jacquard</t>
  </si>
  <si>
    <t>Factory Cost — Raw Quote (Source Data)</t>
  </si>
  <si>
    <t>Source: BK_CROCILL_CMF_SET_COST_03_13_2026.xlsx | Date: 2026-03-13 | Croscill CMF Mini Set</t>
  </si>
  <si>
    <t>#</t>
  </si>
  <si>
    <t>Pattern Name</t>
  </si>
  <si>
    <t>Spec / Fabrication</t>
  </si>
  <si>
    <t>Size</t>
  </si>
  <si>
    <t>USD FOB Cost ($)</t>
  </si>
  <si>
    <t>Quote Date</t>
  </si>
  <si>
    <t>Polyester JAC / 120G MF back / 270gsm polyfill / Braided cording</t>
  </si>
  <si>
    <t>92x96"/20x26"(Q)</t>
  </si>
  <si>
    <t>2026-03-13</t>
  </si>
  <si>
    <t>Same packaging CS wire bag</t>
  </si>
  <si>
    <t>110x96"/20x36"(K)</t>
  </si>
  <si>
    <t>STRATFORD</t>
  </si>
  <si>
    <t>2026-03-23</t>
  </si>
  <si>
    <t>Same packaging CS wire bag; MOQ 1000</t>
  </si>
  <si>
    <t>9404.40.9022</t>
    <phoneticPr fontId="14" type="noConversion"/>
  </si>
  <si>
    <t>TBD</t>
    <phoneticPr fontId="14" type="noConversion"/>
  </si>
  <si>
    <t>BK10-4047</t>
    <phoneticPr fontId="14" type="noConversion"/>
  </si>
  <si>
    <t>BK10-4048</t>
  </si>
  <si>
    <t>BK10-4049</t>
  </si>
  <si>
    <t>BK10-4050</t>
  </si>
  <si>
    <t>BK10-4051</t>
  </si>
  <si>
    <t>BK10-4052</t>
  </si>
  <si>
    <t>BK10-4053</t>
  </si>
  <si>
    <t>BK10-4054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</si>
</sst>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&quot;¥&quot;#,##0.00"/>
  </numFmts>
  <fonts count="2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sz val="8"/>
      <name val="Calibri"/>
      <family val="2"/>
    </font>
    <font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b/>
      <sz val="11"/>
      <color rgb="FF00B050"/>
      <name val="Calibri"/>
      <family val="2"/>
    </font>
    <font>
      <sz val="9"/>
      <name val="宋体"/>
      <family val="3"/>
      <charset val="134"/>
    </font>
    <font>
      <sz val="11"/>
      <color theme="1"/>
      <name val="Calibri"/>
      <family val="2"/>
      <charset val="134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宋体"/>
      <family val="2"/>
      <charset val="134"/>
    </font>
    <font>
      <b/>
      <sz val="11"/>
      <color rgb="FFFFFFFF"/>
      <name val="Calibri"/>
      <family val="2"/>
    </font>
    <font>
      <i/>
      <sz val="11"/>
      <color rgb="FF888888"/>
      <name val="Calibri"/>
      <family val="2"/>
    </font>
    <font>
      <b/>
      <sz val="11"/>
      <color rgb="FF7B2C2C"/>
      <name val="Calibri"/>
      <family val="2"/>
    </font>
    <font>
      <b/>
      <sz val="11"/>
      <color rgb="FFFF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F4E79"/>
      </patternFill>
    </fill>
    <fill>
      <patternFill patternType="solid">
        <fgColor rgb="FF2E75B6"/>
      </patternFill>
    </fill>
    <fill>
      <patternFill patternType="solid">
        <fgColor rgb="FFDDEEFF"/>
      </patternFill>
    </fill>
    <fill>
      <patternFill patternType="solid">
        <fgColor rgb="FFF2F7FB"/>
      </patternFill>
    </fill>
    <fill>
      <patternFill patternType="solid">
        <fgColor rgb="FFFFFF00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3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2" fillId="0" borderId="0"/>
    <xf numFmtId="0" fontId="2" fillId="0" borderId="0"/>
  </cellStyleXfs>
  <cellXfs count="97">
    <xf numFmtId="0" fontId="0" fillId="0" borderId="0" xfId="0"/>
    <xf numFmtId="0" fontId="0" fillId="0" borderId="1" xfId="0" applyBorder="1" applyAlignment="1">
      <alignment wrapText="1"/>
    </xf>
    <xf numFmtId="9" fontId="0" fillId="0" borderId="0" xfId="0" applyNumberFormat="1"/>
    <xf numFmtId="0" fontId="5" fillId="0" borderId="0" xfId="0" applyFont="1"/>
    <xf numFmtId="0" fontId="2" fillId="0" borderId="0" xfId="0" applyFont="1"/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/>
    <xf numFmtId="177" fontId="3" fillId="0" borderId="0" xfId="2" applyNumberFormat="1" applyAlignment="1" applyProtection="1">
      <alignment wrapText="1"/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178" fontId="1" fillId="4" borderId="1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177" fontId="11" fillId="4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11" fillId="0" borderId="1" xfId="1" applyNumberFormat="1" applyFont="1" applyBorder="1" applyAlignment="1">
      <alignment wrapText="1"/>
    </xf>
    <xf numFmtId="177" fontId="11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11" fillId="5" borderId="1" xfId="1" applyNumberFormat="1" applyFont="1" applyFill="1" applyBorder="1" applyAlignment="1">
      <alignment wrapText="1"/>
    </xf>
    <xf numFmtId="0" fontId="8" fillId="0" borderId="0" xfId="0" applyFont="1" applyAlignment="1">
      <alignment horizontal="center" wrapText="1"/>
    </xf>
    <xf numFmtId="177" fontId="11" fillId="3" borderId="1" xfId="1" applyNumberFormat="1" applyFont="1" applyFill="1" applyBorder="1" applyAlignment="1">
      <alignment wrapText="1"/>
    </xf>
    <xf numFmtId="10" fontId="11" fillId="3" borderId="1" xfId="1" applyNumberFormat="1" applyFont="1" applyFill="1" applyBorder="1" applyAlignment="1">
      <alignment wrapText="1"/>
    </xf>
    <xf numFmtId="177" fontId="6" fillId="7" borderId="1" xfId="1" applyNumberFormat="1" applyFont="1" applyFill="1" applyBorder="1" applyAlignment="1">
      <alignment wrapText="1"/>
    </xf>
    <xf numFmtId="177" fontId="1" fillId="3" borderId="1" xfId="0" applyNumberFormat="1" applyFont="1" applyFill="1" applyBorder="1" applyAlignment="1">
      <alignment horizontal="center" wrapText="1"/>
    </xf>
    <xf numFmtId="177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2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7" fontId="0" fillId="2" borderId="4" xfId="0" applyNumberFormat="1" applyFill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0" fontId="1" fillId="5" borderId="1" xfId="6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8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1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11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2" fillId="0" borderId="0" xfId="6" applyAlignment="1">
      <alignment wrapText="1"/>
    </xf>
    <xf numFmtId="0" fontId="2" fillId="0" borderId="1" xfId="6" applyBorder="1" applyAlignment="1">
      <alignment wrapText="1"/>
    </xf>
    <xf numFmtId="177" fontId="6" fillId="3" borderId="2" xfId="1" applyNumberFormat="1" applyFont="1" applyFill="1" applyBorder="1" applyAlignment="1">
      <alignment wrapText="1"/>
    </xf>
    <xf numFmtId="0" fontId="2" fillId="9" borderId="1" xfId="7" applyFont="1" applyFill="1" applyBorder="1" applyAlignment="1" applyProtection="1">
      <alignment horizontal="left" vertical="center" wrapText="1"/>
      <protection locked="0"/>
    </xf>
    <xf numFmtId="177" fontId="13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5" borderId="1" xfId="0" applyFill="1" applyBorder="1" applyAlignment="1">
      <alignment wrapText="1"/>
    </xf>
    <xf numFmtId="0" fontId="16" fillId="0" borderId="1" xfId="8" applyFont="1" applyBorder="1" applyAlignment="1">
      <alignment vertical="center"/>
    </xf>
    <xf numFmtId="0" fontId="16" fillId="0" borderId="1" xfId="8" applyFont="1" applyBorder="1" applyAlignment="1">
      <alignment horizontal="left" vertical="center"/>
    </xf>
    <xf numFmtId="0" fontId="16" fillId="0" borderId="1" xfId="8" applyFont="1" applyBorder="1" applyAlignment="1">
      <alignment vertical="center" wrapText="1"/>
    </xf>
    <xf numFmtId="0" fontId="16" fillId="0" borderId="4" xfId="8" applyFont="1" applyBorder="1" applyAlignment="1">
      <alignment vertical="center"/>
    </xf>
    <xf numFmtId="0" fontId="2" fillId="0" borderId="0" xfId="8" applyAlignment="1">
      <alignment vertical="center"/>
    </xf>
    <xf numFmtId="0" fontId="2" fillId="0" borderId="1" xfId="8" applyBorder="1" applyAlignment="1">
      <alignment vertical="center"/>
    </xf>
    <xf numFmtId="0" fontId="2" fillId="9" borderId="1" xfId="0" applyFont="1" applyFill="1" applyBorder="1" applyAlignment="1">
      <alignment horizontal="left" vertical="center" wrapText="1"/>
    </xf>
    <xf numFmtId="0" fontId="2" fillId="0" borderId="0" xfId="8"/>
    <xf numFmtId="0" fontId="19" fillId="11" borderId="0" xfId="8" applyFont="1" applyFill="1"/>
    <xf numFmtId="0" fontId="2" fillId="12" borderId="6" xfId="8" applyFill="1" applyBorder="1"/>
    <xf numFmtId="181" fontId="21" fillId="12" borderId="6" xfId="8" applyNumberFormat="1" applyFont="1" applyFill="1" applyBorder="1"/>
    <xf numFmtId="0" fontId="2" fillId="13" borderId="6" xfId="8" applyFill="1" applyBorder="1"/>
    <xf numFmtId="181" fontId="21" fillId="13" borderId="6" xfId="8" applyNumberFormat="1" applyFont="1" applyFill="1" applyBorder="1"/>
    <xf numFmtId="0" fontId="1" fillId="13" borderId="6" xfId="8" applyFont="1" applyFill="1" applyBorder="1"/>
    <xf numFmtId="0" fontId="10" fillId="13" borderId="6" xfId="8" applyFont="1" applyFill="1" applyBorder="1"/>
    <xf numFmtId="0" fontId="1" fillId="12" borderId="6" xfId="8" applyFont="1" applyFill="1" applyBorder="1"/>
    <xf numFmtId="0" fontId="10" fillId="12" borderId="6" xfId="8" applyFont="1" applyFill="1" applyBorder="1"/>
    <xf numFmtId="177" fontId="22" fillId="14" borderId="1" xfId="0" applyNumberFormat="1" applyFont="1" applyFill="1" applyBorder="1" applyAlignment="1">
      <alignment wrapText="1"/>
    </xf>
    <xf numFmtId="0" fontId="3" fillId="15" borderId="1" xfId="0" applyFont="1" applyFill="1" applyBorder="1"/>
    <xf numFmtId="0" fontId="1" fillId="0" borderId="1" xfId="8" applyFont="1" applyBorder="1" applyAlignment="1">
      <alignment horizontal="center" vertical="center"/>
    </xf>
    <xf numFmtId="0" fontId="2" fillId="0" borderId="3" xfId="8" applyBorder="1"/>
    <xf numFmtId="0" fontId="2" fillId="0" borderId="1" xfId="8" applyBorder="1" applyAlignment="1">
      <alignment horizontal="center" vertical="center"/>
    </xf>
    <xf numFmtId="0" fontId="18" fillId="0" borderId="1" xfId="8" applyFont="1" applyBorder="1" applyAlignment="1">
      <alignment horizontal="left" vertical="center" wrapText="1"/>
    </xf>
    <xf numFmtId="0" fontId="15" fillId="0" borderId="1" xfId="8" applyFont="1" applyBorder="1" applyAlignment="1">
      <alignment horizontal="left" vertical="center" wrapText="1"/>
    </xf>
    <xf numFmtId="0" fontId="17" fillId="5" borderId="2" xfId="8" applyFont="1" applyFill="1" applyBorder="1" applyAlignment="1">
      <alignment horizontal="left" vertical="center"/>
    </xf>
    <xf numFmtId="0" fontId="2" fillId="0" borderId="5" xfId="8" applyBorder="1"/>
    <xf numFmtId="0" fontId="19" fillId="10" borderId="0" xfId="8" applyFont="1" applyFill="1"/>
    <xf numFmtId="0" fontId="2" fillId="0" borderId="0" xfId="8"/>
    <xf numFmtId="0" fontId="20" fillId="0" borderId="0" xfId="8" applyFont="1"/>
  </cellXfs>
  <cellStyles count="9">
    <cellStyle name="Currency 2" xfId="4"/>
    <cellStyle name="Normal 2" xfId="6"/>
    <cellStyle name="Normal 2 18 2" xfId="1"/>
    <cellStyle name="Normal_Copy of Request For Quote -- updated by VV on 043008 FINAL FINAL (4)" xfId="7"/>
    <cellStyle name="Percent 2" xfId="5"/>
    <cellStyle name="Style 1" xfId="3"/>
    <cellStyle name="常规" xfId="0" builtinId="0"/>
    <cellStyle name="常规 2" xfId="8"/>
    <cellStyle name="样式 1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H15"/>
  <sheetViews>
    <sheetView tabSelected="1" topLeftCell="U4" zoomScale="81" zoomScaleNormal="81" workbookViewId="0">
      <selection activeCell="BB2" sqref="BB2:BC11"/>
    </sheetView>
  </sheetViews>
  <sheetFormatPr defaultColWidth="9.140625" defaultRowHeight="15"/>
  <cols>
    <col min="1" max="1" width="10.140625" style="14" customWidth="1"/>
    <col min="2" max="2" width="23.140625" style="13" customWidth="1"/>
    <col min="3" max="3" width="11.7109375" style="13" customWidth="1"/>
    <col min="4" max="4" width="11.140625" style="13" customWidth="1"/>
    <col min="5" max="5" width="10.85546875" style="13" customWidth="1"/>
    <col min="6" max="6" width="17.42578125" style="13" customWidth="1"/>
    <col min="7" max="7" width="18.85546875" style="13" customWidth="1"/>
    <col min="8" max="8" width="18.28515625" style="13" customWidth="1"/>
    <col min="9" max="9" width="16.7109375" style="13" customWidth="1"/>
    <col min="10" max="10" width="24.5703125" style="13" customWidth="1"/>
    <col min="11" max="11" width="13.7109375" style="61" customWidth="1"/>
    <col min="12" max="12" width="19.140625" style="13" customWidth="1"/>
    <col min="13" max="13" width="17.85546875" style="13" customWidth="1"/>
    <col min="14" max="15" width="12.140625" style="13" customWidth="1"/>
    <col min="16" max="16" width="11.5703125" style="13" bestFit="1" customWidth="1"/>
    <col min="17" max="18" width="8.85546875" style="13" customWidth="1"/>
    <col min="19" max="19" width="9.7109375" style="15" customWidth="1"/>
    <col min="20" max="20" width="11.85546875" style="16" customWidth="1"/>
    <col min="21" max="21" width="12" style="17" customWidth="1"/>
    <col min="22" max="22" width="8.5703125" style="17" customWidth="1"/>
    <col min="23" max="23" width="8.140625" style="17" customWidth="1"/>
    <col min="24" max="24" width="9.42578125" style="13" customWidth="1"/>
    <col min="25" max="25" width="8.140625" style="54" customWidth="1"/>
    <col min="26" max="26" width="8.7109375" style="54" customWidth="1"/>
    <col min="27" max="27" width="7.140625" style="54" customWidth="1"/>
    <col min="28" max="28" width="9" style="16" customWidth="1"/>
    <col min="29" max="29" width="6.28515625" style="18" customWidth="1"/>
    <col min="30" max="30" width="10" style="58" customWidth="1"/>
    <col min="31" max="31" width="11.5703125" style="18" customWidth="1"/>
    <col min="32" max="32" width="7.85546875" style="13" customWidth="1"/>
    <col min="33" max="33" width="8.85546875" style="17" customWidth="1"/>
    <col min="34" max="34" width="13.28515625" style="13" customWidth="1"/>
    <col min="35" max="35" width="8.42578125" style="19" customWidth="1"/>
    <col min="36" max="36" width="9" style="17" customWidth="1"/>
    <col min="37" max="37" width="8.42578125" style="17" customWidth="1"/>
    <col min="38" max="38" width="7.85546875" style="19" customWidth="1"/>
    <col min="39" max="39" width="5.85546875" style="17" customWidth="1"/>
    <col min="40" max="40" width="8.140625" style="19" customWidth="1"/>
    <col min="41" max="41" width="9.28515625" style="17" customWidth="1"/>
    <col min="42" max="42" width="11.5703125" style="19" customWidth="1"/>
    <col min="43" max="43" width="10.85546875" style="17" customWidth="1"/>
    <col min="44" max="44" width="9.5703125" style="13" hidden="1" customWidth="1"/>
    <col min="45" max="45" width="9.5703125" style="19" hidden="1" customWidth="1"/>
    <col min="46" max="46" width="6.42578125" style="17" hidden="1" customWidth="1"/>
    <col min="47" max="47" width="9.5703125" style="17" hidden="1" customWidth="1"/>
    <col min="48" max="48" width="8.28515625" style="19" hidden="1" customWidth="1"/>
    <col min="49" max="49" width="7.140625" style="19" hidden="1" customWidth="1"/>
    <col min="50" max="50" width="7.85546875" style="17" customWidth="1"/>
    <col min="51" max="51" width="9.5703125" style="17" customWidth="1"/>
    <col min="52" max="52" width="7.7109375" style="17" customWidth="1"/>
    <col min="53" max="53" width="12.140625" style="19" customWidth="1"/>
    <col min="54" max="54" width="12.140625" style="17" customWidth="1"/>
    <col min="55" max="55" width="9.140625" style="13" customWidth="1"/>
    <col min="56" max="56" width="9.140625" style="13"/>
    <col min="57" max="57" width="12.85546875" style="17" customWidth="1"/>
    <col min="58" max="58" width="9.140625" style="13"/>
    <col min="59" max="59" width="11" style="17" customWidth="1"/>
    <col min="60" max="60" width="11.5703125" style="17" customWidth="1"/>
    <col min="61" max="16384" width="9.140625" style="13"/>
  </cols>
  <sheetData>
    <row r="1" spans="1:60" ht="68.099999999999994" customHeight="1">
      <c r="A1" s="22" t="s">
        <v>743</v>
      </c>
      <c r="B1" s="22" t="s">
        <v>744</v>
      </c>
      <c r="C1" s="52" t="s">
        <v>745</v>
      </c>
      <c r="D1" s="53" t="s">
        <v>4</v>
      </c>
      <c r="E1" s="53" t="s">
        <v>20</v>
      </c>
      <c r="F1" s="24" t="s">
        <v>794</v>
      </c>
      <c r="G1" s="52" t="s">
        <v>746</v>
      </c>
      <c r="H1" s="23" t="s">
        <v>747</v>
      </c>
      <c r="I1" s="51" t="s">
        <v>809</v>
      </c>
      <c r="J1" s="23" t="s">
        <v>748</v>
      </c>
      <c r="K1" s="51" t="s">
        <v>815</v>
      </c>
      <c r="L1" s="23" t="s">
        <v>749</v>
      </c>
      <c r="M1" s="23" t="s">
        <v>750</v>
      </c>
      <c r="N1" s="52" t="s">
        <v>751</v>
      </c>
      <c r="O1" s="52" t="s">
        <v>818</v>
      </c>
      <c r="P1" s="52" t="s">
        <v>752</v>
      </c>
      <c r="Q1" s="52" t="s">
        <v>753</v>
      </c>
      <c r="R1" s="51" t="s">
        <v>810</v>
      </c>
      <c r="S1" s="25" t="s">
        <v>754</v>
      </c>
      <c r="T1" s="26" t="s">
        <v>755</v>
      </c>
      <c r="U1" s="27" t="s">
        <v>756</v>
      </c>
      <c r="V1" s="28" t="s">
        <v>757</v>
      </c>
      <c r="W1" s="29" t="s">
        <v>758</v>
      </c>
      <c r="X1" s="30" t="s">
        <v>5</v>
      </c>
      <c r="Y1" s="55" t="s">
        <v>759</v>
      </c>
      <c r="Z1" s="55" t="s">
        <v>760</v>
      </c>
      <c r="AA1" s="55" t="s">
        <v>761</v>
      </c>
      <c r="AB1" s="31" t="s">
        <v>762</v>
      </c>
      <c r="AC1" s="32" t="s">
        <v>763</v>
      </c>
      <c r="AD1" s="59" t="s">
        <v>764</v>
      </c>
      <c r="AE1" s="33" t="s">
        <v>765</v>
      </c>
      <c r="AF1" s="22" t="s">
        <v>766</v>
      </c>
      <c r="AG1" s="34" t="s">
        <v>767</v>
      </c>
      <c r="AH1" s="22" t="s">
        <v>768</v>
      </c>
      <c r="AI1" s="35" t="s">
        <v>769</v>
      </c>
      <c r="AJ1" s="36" t="s">
        <v>770</v>
      </c>
      <c r="AK1" s="34" t="s">
        <v>771</v>
      </c>
      <c r="AL1" s="35" t="s">
        <v>772</v>
      </c>
      <c r="AM1" s="34" t="s">
        <v>773</v>
      </c>
      <c r="AN1" s="35" t="s">
        <v>774</v>
      </c>
      <c r="AO1" s="34" t="s">
        <v>775</v>
      </c>
      <c r="AP1" s="35" t="s">
        <v>776</v>
      </c>
      <c r="AQ1" s="34" t="s">
        <v>777</v>
      </c>
      <c r="AR1" s="30" t="s">
        <v>778</v>
      </c>
      <c r="AS1" s="35" t="s">
        <v>779</v>
      </c>
      <c r="AT1" s="34" t="s">
        <v>780</v>
      </c>
      <c r="AU1" s="37" t="s">
        <v>781</v>
      </c>
      <c r="AV1" s="57" t="s">
        <v>782</v>
      </c>
      <c r="AW1" s="34" t="s">
        <v>783</v>
      </c>
      <c r="AX1" s="34" t="s">
        <v>784</v>
      </c>
      <c r="AY1" s="38" t="s">
        <v>785</v>
      </c>
      <c r="AZ1" s="39" t="s">
        <v>786</v>
      </c>
      <c r="BA1" s="38" t="s">
        <v>787</v>
      </c>
      <c r="BB1" s="40" t="s">
        <v>788</v>
      </c>
      <c r="BC1" s="41" t="s">
        <v>789</v>
      </c>
      <c r="BD1" s="41" t="s">
        <v>790</v>
      </c>
      <c r="BE1" s="63" t="s">
        <v>817</v>
      </c>
      <c r="BF1" s="22" t="s">
        <v>791</v>
      </c>
      <c r="BG1" s="42" t="s">
        <v>792</v>
      </c>
      <c r="BH1" s="42" t="s">
        <v>793</v>
      </c>
    </row>
    <row r="2" spans="1:60" ht="102.75" customHeight="1">
      <c r="A2" s="43">
        <v>1</v>
      </c>
      <c r="B2" s="1"/>
      <c r="C2" s="1"/>
      <c r="D2" s="1" t="s">
        <v>326</v>
      </c>
      <c r="E2" s="1"/>
      <c r="F2" s="1" t="s">
        <v>813</v>
      </c>
      <c r="G2" s="66" t="s">
        <v>841</v>
      </c>
      <c r="H2" s="66" t="s">
        <v>847</v>
      </c>
      <c r="I2" s="66" t="s">
        <v>847</v>
      </c>
      <c r="J2" s="64" t="s">
        <v>845</v>
      </c>
      <c r="K2" s="62" t="s">
        <v>850</v>
      </c>
      <c r="L2" s="1" t="s">
        <v>819</v>
      </c>
      <c r="M2" s="66" t="s">
        <v>868</v>
      </c>
      <c r="N2" s="1"/>
      <c r="O2" s="1"/>
      <c r="P2" s="86" t="s">
        <v>869</v>
      </c>
      <c r="Q2" s="67"/>
      <c r="R2" s="1" t="s">
        <v>796</v>
      </c>
      <c r="S2" s="15">
        <v>184</v>
      </c>
      <c r="T2" s="16">
        <v>7.7</v>
      </c>
      <c r="U2" s="17">
        <v>23.9</v>
      </c>
      <c r="V2" s="17">
        <v>23.9</v>
      </c>
      <c r="W2" s="21"/>
      <c r="X2" s="1"/>
      <c r="Y2" s="56">
        <v>54</v>
      </c>
      <c r="Z2" s="56">
        <v>54</v>
      </c>
      <c r="AA2" s="56">
        <v>29</v>
      </c>
      <c r="AB2" s="44"/>
      <c r="AC2" s="45">
        <v>1</v>
      </c>
      <c r="AD2" s="60">
        <f>IF(Y2="","",Y2*Z2*AA2/1000000)</f>
        <v>8.5000000000000006E-2</v>
      </c>
      <c r="AE2" s="46">
        <f>IF(AC2="","",65/AD2*AC2)</f>
        <v>765</v>
      </c>
      <c r="AF2" s="1">
        <v>3300</v>
      </c>
      <c r="AG2" s="47">
        <f>IF(ISERROR(AF2/AE2),"",AF2/AE2)</f>
        <v>4.3099999999999996</v>
      </c>
      <c r="AH2" s="66" t="s">
        <v>867</v>
      </c>
      <c r="AI2" s="48">
        <f>12.8%+10%</f>
        <v>0.22800000000000001</v>
      </c>
      <c r="AJ2" s="47" t="str">
        <f>IF(ISERROR(#REF!*AI2),"",#REF!*AI2)</f>
        <v/>
      </c>
      <c r="AK2" s="47" t="str">
        <f>IF(ISERROR(#REF!+AG2+AJ2),"",#REF!+AG2+AJ2)</f>
        <v/>
      </c>
      <c r="AL2" s="48">
        <v>0.02</v>
      </c>
      <c r="AM2" s="47">
        <f>IF(ISERROR(BB2*AL2),"",BB2*AL2)</f>
        <v>1.1499999999999999</v>
      </c>
      <c r="AN2" s="48">
        <v>7.0000000000000007E-2</v>
      </c>
      <c r="AO2" s="47">
        <f>IF(ISERROR(BB2*AN2),"",BB2*AN2)</f>
        <v>4.03</v>
      </c>
      <c r="AP2" s="48">
        <v>0.08</v>
      </c>
      <c r="AQ2" s="47">
        <f>IF(ISERROR(BB2*AP2),"",BB2*AP2)</f>
        <v>4.6100000000000003</v>
      </c>
      <c r="AR2" s="1"/>
      <c r="AS2" s="48"/>
      <c r="AT2" s="47">
        <f>IF(ISERROR(BB2*AS2),"",BB2*AS2)</f>
        <v>0</v>
      </c>
      <c r="AU2" s="1"/>
      <c r="AV2" s="48">
        <v>0</v>
      </c>
      <c r="AW2" s="49">
        <f>IF(ISERROR(BB2*AV2),"",BB2*AV2)</f>
        <v>0</v>
      </c>
      <c r="AX2" s="47">
        <f>IF(ISERROR(AM2+AO2+AQ2+AT2+AW2),"",AM2+AO2+AQ2+AT2+AW2)</f>
        <v>9.7899999999999991</v>
      </c>
      <c r="AY2" s="47" t="str">
        <f t="shared" ref="AY2:AY3" si="0">IF(ISERROR(AK2+AX2),"",AK2+AX2)</f>
        <v/>
      </c>
      <c r="AZ2" s="50" t="str">
        <f>IF(ISERROR((BB2-AY2)/BB2),"",(BB2-AY2)/BB2)</f>
        <v/>
      </c>
      <c r="BA2" s="47">
        <f t="shared" ref="BA2:BA3" si="1">IF(ISERROR(BC2*(1-BD2)),"",BC2*(1-BD2))</f>
        <v>57.6</v>
      </c>
      <c r="BB2" s="65">
        <v>57.6</v>
      </c>
      <c r="BC2" s="85">
        <v>240</v>
      </c>
      <c r="BD2" s="48">
        <v>0.76</v>
      </c>
      <c r="BE2" s="21"/>
      <c r="BF2" s="20"/>
      <c r="BG2" s="47" t="str">
        <f>IF(ISERROR(AZ2*BF2),"",AY2*BF2)</f>
        <v/>
      </c>
      <c r="BH2" s="47">
        <f>IF(ISERROR(BB2*BF2),"",BB2*BF2)</f>
        <v>0</v>
      </c>
    </row>
    <row r="3" spans="1:60" ht="102.75" customHeight="1">
      <c r="A3" s="43">
        <v>2</v>
      </c>
      <c r="B3" s="1"/>
      <c r="C3" s="1"/>
      <c r="D3" s="1" t="s">
        <v>326</v>
      </c>
      <c r="E3" s="1"/>
      <c r="F3" s="1" t="s">
        <v>813</v>
      </c>
      <c r="G3" s="66" t="s">
        <v>841</v>
      </c>
      <c r="H3" s="66" t="s">
        <v>847</v>
      </c>
      <c r="I3" s="66" t="s">
        <v>847</v>
      </c>
      <c r="J3" s="64" t="s">
        <v>845</v>
      </c>
      <c r="K3" s="62" t="s">
        <v>850</v>
      </c>
      <c r="L3" s="1" t="s">
        <v>820</v>
      </c>
      <c r="M3" s="66" t="s">
        <v>868</v>
      </c>
      <c r="N3" s="1"/>
      <c r="O3" s="1"/>
      <c r="P3" s="86" t="s">
        <v>870</v>
      </c>
      <c r="Q3" s="67"/>
      <c r="R3" s="1" t="s">
        <v>796</v>
      </c>
      <c r="S3" s="15">
        <v>203</v>
      </c>
      <c r="T3" s="16">
        <v>7.7</v>
      </c>
      <c r="U3" s="17">
        <v>26.36</v>
      </c>
      <c r="V3" s="17">
        <v>26.36</v>
      </c>
      <c r="W3" s="21"/>
      <c r="X3" s="1"/>
      <c r="Y3" s="56">
        <v>54</v>
      </c>
      <c r="Z3" s="56">
        <v>54</v>
      </c>
      <c r="AA3" s="56">
        <v>32</v>
      </c>
      <c r="AB3" s="44"/>
      <c r="AC3" s="20">
        <v>1</v>
      </c>
      <c r="AD3" s="60">
        <f t="shared" ref="AD3" si="2">IF(Y3="","",Y3*Z3*AA3/1000000)</f>
        <v>9.2999999999999999E-2</v>
      </c>
      <c r="AE3" s="46">
        <f t="shared" ref="AE3" si="3">IF(AC3="","",65/AD3*AC3)</f>
        <v>699</v>
      </c>
      <c r="AF3" s="1">
        <v>3300</v>
      </c>
      <c r="AG3" s="47">
        <f t="shared" ref="AG3" si="4">IF(ISERROR(AF3/AE3),"",AF3/AE3)</f>
        <v>4.72</v>
      </c>
      <c r="AH3" s="66" t="s">
        <v>867</v>
      </c>
      <c r="AI3" s="48">
        <f t="shared" ref="AI3:AI9" si="5">12.8%+10%</f>
        <v>0.22800000000000001</v>
      </c>
      <c r="AJ3" s="47" t="str">
        <f>IF(ISERROR(#REF!*AI3),"",#REF!*AI3)</f>
        <v/>
      </c>
      <c r="AK3" s="47" t="str">
        <f>IF(ISERROR(#REF!+AG3+AJ3),"",#REF!+AG3+AJ3)</f>
        <v/>
      </c>
      <c r="AL3" s="48">
        <v>0.02</v>
      </c>
      <c r="AM3" s="47">
        <f>IF(ISERROR(BB3*AL3),"",BB3*AL3)</f>
        <v>1.25</v>
      </c>
      <c r="AN3" s="48">
        <v>7.0000000000000007E-2</v>
      </c>
      <c r="AO3" s="47">
        <f>IF(ISERROR(BB3*AN3),"",BB3*AN3)</f>
        <v>4.37</v>
      </c>
      <c r="AP3" s="48">
        <v>0.08</v>
      </c>
      <c r="AQ3" s="47">
        <f>IF(ISERROR(BB3*AP3),"",BB3*AP3)</f>
        <v>4.99</v>
      </c>
      <c r="AR3" s="1"/>
      <c r="AS3" s="48"/>
      <c r="AT3" s="47">
        <f>IF(ISERROR(BB3*AS3),"",BB3*AS3)</f>
        <v>0</v>
      </c>
      <c r="AU3" s="1"/>
      <c r="AV3" s="48"/>
      <c r="AW3" s="49">
        <f>IF(ISERROR(BB3*AV3),"",BB3*AV3)</f>
        <v>0</v>
      </c>
      <c r="AX3" s="47">
        <f t="shared" ref="AX3" si="6">IF(ISERROR(AM3+AO3+AQ3+AT3+AW3),"",AM3+AO3+AQ3+AT3+AW3)</f>
        <v>10.61</v>
      </c>
      <c r="AY3" s="47" t="str">
        <f t="shared" si="0"/>
        <v/>
      </c>
      <c r="AZ3" s="50" t="str">
        <f>IF(ISERROR((BB3-AY3)/BB3),"",(BB3-AY3)/BB3)</f>
        <v/>
      </c>
      <c r="BA3" s="47">
        <f t="shared" si="1"/>
        <v>62.4</v>
      </c>
      <c r="BB3" s="65">
        <v>62.4</v>
      </c>
      <c r="BC3" s="85">
        <v>260</v>
      </c>
      <c r="BD3" s="48">
        <v>0.76</v>
      </c>
      <c r="BE3" s="21"/>
      <c r="BF3" s="20"/>
      <c r="BG3" s="47" t="str">
        <f t="shared" ref="BG3" si="7">IF(ISERROR(AZ3*BF3),"",AY3*BF3)</f>
        <v/>
      </c>
      <c r="BH3" s="47">
        <f>IF(ISERROR(BB3*BF3),"",BB3*BF3)</f>
        <v>0</v>
      </c>
    </row>
    <row r="4" spans="1:60" ht="102.75" customHeight="1">
      <c r="A4" s="43">
        <v>3</v>
      </c>
      <c r="B4" s="1"/>
      <c r="C4" s="1"/>
      <c r="D4" s="1" t="s">
        <v>326</v>
      </c>
      <c r="E4" s="1"/>
      <c r="F4" s="1" t="s">
        <v>813</v>
      </c>
      <c r="G4" s="66" t="s">
        <v>842</v>
      </c>
      <c r="H4" s="66" t="s">
        <v>846</v>
      </c>
      <c r="I4" s="66" t="s">
        <v>846</v>
      </c>
      <c r="J4" s="64" t="s">
        <v>845</v>
      </c>
      <c r="K4" s="62" t="s">
        <v>850</v>
      </c>
      <c r="L4" s="1" t="s">
        <v>819</v>
      </c>
      <c r="M4" s="66" t="s">
        <v>868</v>
      </c>
      <c r="N4" s="1"/>
      <c r="O4" s="1"/>
      <c r="P4" s="86" t="s">
        <v>871</v>
      </c>
      <c r="Q4" s="67"/>
      <c r="R4" s="1" t="s">
        <v>796</v>
      </c>
      <c r="S4" s="15">
        <v>195</v>
      </c>
      <c r="T4" s="16">
        <v>7.7</v>
      </c>
      <c r="U4" s="17">
        <v>25.32</v>
      </c>
      <c r="V4" s="17">
        <v>25.32</v>
      </c>
      <c r="W4" s="21"/>
      <c r="X4" s="1"/>
      <c r="Y4" s="56">
        <v>54</v>
      </c>
      <c r="Z4" s="56">
        <v>54</v>
      </c>
      <c r="AA4" s="56">
        <v>29</v>
      </c>
      <c r="AB4" s="44"/>
      <c r="AC4" s="45">
        <v>1</v>
      </c>
      <c r="AD4" s="60">
        <f>IF(Y4="","",Y4*Z4*AA4/1000000)</f>
        <v>8.5000000000000006E-2</v>
      </c>
      <c r="AE4" s="46">
        <f>IF(AC4="","",65/AD4*AC4)</f>
        <v>765</v>
      </c>
      <c r="AF4" s="1">
        <v>3300</v>
      </c>
      <c r="AG4" s="47">
        <f>IF(ISERROR(AF4/AE4),"",AF4/AE4)</f>
        <v>4.3099999999999996</v>
      </c>
      <c r="AH4" s="66" t="s">
        <v>867</v>
      </c>
      <c r="AI4" s="48">
        <f t="shared" si="5"/>
        <v>0.22800000000000001</v>
      </c>
      <c r="AJ4" s="47" t="str">
        <f>IF(ISERROR(#REF!*AI4),"",#REF!*AI4)</f>
        <v/>
      </c>
      <c r="AK4" s="47" t="str">
        <f>IF(ISERROR(#REF!+AG4+AJ4),"",#REF!+AG4+AJ4)</f>
        <v/>
      </c>
      <c r="AL4" s="48">
        <v>0.02</v>
      </c>
      <c r="AM4" s="47">
        <f>IF(ISERROR(BB4*AL4),"",BB4*AL4)</f>
        <v>1.1499999999999999</v>
      </c>
      <c r="AN4" s="48">
        <v>7.0000000000000007E-2</v>
      </c>
      <c r="AO4" s="47">
        <f>IF(ISERROR(BB4*AN4),"",BB4*AN4)</f>
        <v>4.03</v>
      </c>
      <c r="AP4" s="48">
        <v>0.08</v>
      </c>
      <c r="AQ4" s="47">
        <f>IF(ISERROR(BB4*AP4),"",BB4*AP4)</f>
        <v>4.6100000000000003</v>
      </c>
      <c r="AR4" s="1"/>
      <c r="AS4" s="48"/>
      <c r="AT4" s="47">
        <f>IF(ISERROR(BB4*AS4),"",BB4*AS4)</f>
        <v>0</v>
      </c>
      <c r="AU4" s="1"/>
      <c r="AV4" s="48">
        <v>0</v>
      </c>
      <c r="AW4" s="49">
        <f>IF(ISERROR(BB4*AV4),"",BB4*AV4)</f>
        <v>0</v>
      </c>
      <c r="AX4" s="47">
        <f>IF(ISERROR(AM4+AO4+AQ4+AT4+AW4),"",AM4+AO4+AQ4+AT4+AW4)</f>
        <v>9.7899999999999991</v>
      </c>
      <c r="AY4" s="47" t="str">
        <f t="shared" ref="AY4:AY9" si="8">IF(ISERROR(AK4+AX4),"",AK4+AX4)</f>
        <v/>
      </c>
      <c r="AZ4" s="50" t="str">
        <f>IF(ISERROR((BB4-AY4)/BB4),"",(BB4-AY4)/BB4)</f>
        <v/>
      </c>
      <c r="BA4" s="47">
        <f t="shared" ref="BA4:BA9" si="9">IF(ISERROR(BC4*(1-BD4)),"",BC4*(1-BD4))</f>
        <v>57.6</v>
      </c>
      <c r="BB4" s="65">
        <v>57.6</v>
      </c>
      <c r="BC4" s="85">
        <v>240</v>
      </c>
      <c r="BD4" s="48">
        <v>0.76</v>
      </c>
      <c r="BE4" s="21"/>
      <c r="BF4" s="20"/>
      <c r="BG4" s="47" t="str">
        <f>IF(ISERROR(AZ4*BF4),"",AY4*BF4)</f>
        <v/>
      </c>
      <c r="BH4" s="47">
        <f>IF(ISERROR(BB4*BF4),"",BB4*BF4)</f>
        <v>0</v>
      </c>
    </row>
    <row r="5" spans="1:60" ht="102.75" customHeight="1">
      <c r="A5" s="43">
        <v>4</v>
      </c>
      <c r="B5" s="1"/>
      <c r="C5" s="1"/>
      <c r="D5" s="1" t="s">
        <v>326</v>
      </c>
      <c r="E5" s="1"/>
      <c r="F5" s="1" t="s">
        <v>813</v>
      </c>
      <c r="G5" s="66" t="s">
        <v>842</v>
      </c>
      <c r="H5" s="66" t="s">
        <v>846</v>
      </c>
      <c r="I5" s="66" t="s">
        <v>846</v>
      </c>
      <c r="J5" s="64" t="s">
        <v>845</v>
      </c>
      <c r="K5" s="62" t="s">
        <v>850</v>
      </c>
      <c r="L5" s="1" t="s">
        <v>820</v>
      </c>
      <c r="M5" s="66" t="s">
        <v>868</v>
      </c>
      <c r="N5" s="1"/>
      <c r="O5" s="1"/>
      <c r="P5" s="86" t="s">
        <v>872</v>
      </c>
      <c r="Q5" s="67"/>
      <c r="R5" s="1" t="s">
        <v>796</v>
      </c>
      <c r="S5" s="15">
        <v>226.5</v>
      </c>
      <c r="T5" s="16">
        <v>7.7</v>
      </c>
      <c r="U5" s="17">
        <v>29.42</v>
      </c>
      <c r="V5" s="17">
        <v>29.42</v>
      </c>
      <c r="W5" s="21"/>
      <c r="X5" s="1"/>
      <c r="Y5" s="56">
        <v>54</v>
      </c>
      <c r="Z5" s="56">
        <v>54</v>
      </c>
      <c r="AA5" s="56">
        <v>32</v>
      </c>
      <c r="AB5" s="44"/>
      <c r="AC5" s="20">
        <v>1</v>
      </c>
      <c r="AD5" s="60">
        <f t="shared" ref="AD5" si="10">IF(Y5="","",Y5*Z5*AA5/1000000)</f>
        <v>9.2999999999999999E-2</v>
      </c>
      <c r="AE5" s="46">
        <f t="shared" ref="AE5" si="11">IF(AC5="","",65/AD5*AC5)</f>
        <v>699</v>
      </c>
      <c r="AF5" s="1">
        <v>3300</v>
      </c>
      <c r="AG5" s="47">
        <f t="shared" ref="AG5" si="12">IF(ISERROR(AF5/AE5),"",AF5/AE5)</f>
        <v>4.72</v>
      </c>
      <c r="AH5" s="66" t="s">
        <v>867</v>
      </c>
      <c r="AI5" s="48">
        <f t="shared" si="5"/>
        <v>0.22800000000000001</v>
      </c>
      <c r="AJ5" s="47" t="str">
        <f>IF(ISERROR(#REF!*AI5),"",#REF!*AI5)</f>
        <v/>
      </c>
      <c r="AK5" s="47" t="str">
        <f>IF(ISERROR(#REF!+AG5+AJ5),"",#REF!+AG5+AJ5)</f>
        <v/>
      </c>
      <c r="AL5" s="48">
        <v>0.02</v>
      </c>
      <c r="AM5" s="47">
        <f>IF(ISERROR(BB5*AL5),"",BB5*AL5)</f>
        <v>1.25</v>
      </c>
      <c r="AN5" s="48">
        <v>7.0000000000000007E-2</v>
      </c>
      <c r="AO5" s="47">
        <f>IF(ISERROR(BB5*AN5),"",BB5*AN5)</f>
        <v>4.37</v>
      </c>
      <c r="AP5" s="48">
        <v>0.08</v>
      </c>
      <c r="AQ5" s="47">
        <f>IF(ISERROR(BB5*AP5),"",BB5*AP5)</f>
        <v>4.99</v>
      </c>
      <c r="AR5" s="1"/>
      <c r="AS5" s="48"/>
      <c r="AT5" s="47">
        <f>IF(ISERROR(BB5*AS5),"",BB5*AS5)</f>
        <v>0</v>
      </c>
      <c r="AU5" s="1"/>
      <c r="AV5" s="48"/>
      <c r="AW5" s="49">
        <f>IF(ISERROR(BB5*AV5),"",BB5*AV5)</f>
        <v>0</v>
      </c>
      <c r="AX5" s="47">
        <f t="shared" ref="AX5" si="13">IF(ISERROR(AM5+AO5+AQ5+AT5+AW5),"",AM5+AO5+AQ5+AT5+AW5)</f>
        <v>10.61</v>
      </c>
      <c r="AY5" s="47" t="str">
        <f t="shared" si="8"/>
        <v/>
      </c>
      <c r="AZ5" s="50" t="str">
        <f>IF(ISERROR((BB5-AY5)/BB5),"",(BB5-AY5)/BB5)</f>
        <v/>
      </c>
      <c r="BA5" s="47">
        <f t="shared" si="9"/>
        <v>62.4</v>
      </c>
      <c r="BB5" s="65">
        <v>62.4</v>
      </c>
      <c r="BC5" s="85">
        <v>260</v>
      </c>
      <c r="BD5" s="48">
        <v>0.76</v>
      </c>
      <c r="BE5" s="21"/>
      <c r="BF5" s="20"/>
      <c r="BG5" s="47" t="str">
        <f t="shared" ref="BG5" si="14">IF(ISERROR(AZ5*BF5),"",AY5*BF5)</f>
        <v/>
      </c>
      <c r="BH5" s="47">
        <f>IF(ISERROR(BB5*BF5),"",BB5*BF5)</f>
        <v>0</v>
      </c>
    </row>
    <row r="6" spans="1:60" ht="102.75" customHeight="1">
      <c r="A6" s="43">
        <v>5</v>
      </c>
      <c r="B6" s="1"/>
      <c r="C6" s="1"/>
      <c r="D6" s="1" t="s">
        <v>326</v>
      </c>
      <c r="E6" s="1"/>
      <c r="F6" s="1" t="s">
        <v>813</v>
      </c>
      <c r="G6" s="66" t="s">
        <v>843</v>
      </c>
      <c r="H6" s="66" t="s">
        <v>848</v>
      </c>
      <c r="I6" s="66" t="s">
        <v>848</v>
      </c>
      <c r="J6" s="74" t="s">
        <v>845</v>
      </c>
      <c r="K6" s="66" t="s">
        <v>850</v>
      </c>
      <c r="L6" s="1" t="s">
        <v>819</v>
      </c>
      <c r="M6" s="66" t="s">
        <v>868</v>
      </c>
      <c r="N6" s="1"/>
      <c r="O6" s="1"/>
      <c r="P6" s="86" t="s">
        <v>873</v>
      </c>
      <c r="Q6" s="67"/>
      <c r="R6" s="1" t="s">
        <v>796</v>
      </c>
      <c r="S6" s="15">
        <v>182</v>
      </c>
      <c r="T6" s="16">
        <v>7.7</v>
      </c>
      <c r="U6" s="17">
        <v>23.64</v>
      </c>
      <c r="V6" s="17">
        <v>23.64</v>
      </c>
      <c r="W6" s="21"/>
      <c r="X6" s="1"/>
      <c r="Y6" s="56">
        <v>54</v>
      </c>
      <c r="Z6" s="56">
        <v>54</v>
      </c>
      <c r="AA6" s="56">
        <v>29</v>
      </c>
      <c r="AB6" s="44"/>
      <c r="AC6" s="45">
        <v>1</v>
      </c>
      <c r="AD6" s="60">
        <f>IF(Y6="","",Y6*Z6*AA6/1000000)</f>
        <v>8.5000000000000006E-2</v>
      </c>
      <c r="AE6" s="46">
        <f>IF(AC6="","",65/AD6*AC6)</f>
        <v>765</v>
      </c>
      <c r="AF6" s="1">
        <v>3300</v>
      </c>
      <c r="AG6" s="47">
        <f>IF(ISERROR(AF6/AE6),"",AF6/AE6)</f>
        <v>4.3099999999999996</v>
      </c>
      <c r="AH6" s="66" t="s">
        <v>867</v>
      </c>
      <c r="AI6" s="48">
        <f t="shared" si="5"/>
        <v>0.22800000000000001</v>
      </c>
      <c r="AJ6" s="47" t="str">
        <f>IF(ISERROR(#REF!*AI6),"",#REF!*AI6)</f>
        <v/>
      </c>
      <c r="AK6" s="47" t="str">
        <f>IF(ISERROR(#REF!+AG6+AJ6),"",#REF!+AG6+AJ6)</f>
        <v/>
      </c>
      <c r="AL6" s="48">
        <v>0.02</v>
      </c>
      <c r="AM6" s="47">
        <f>IF(ISERROR(BB6*AL6),"",BB6*AL6)</f>
        <v>1.1499999999999999</v>
      </c>
      <c r="AN6" s="48">
        <v>7.0000000000000007E-2</v>
      </c>
      <c r="AO6" s="47">
        <f>IF(ISERROR(BB6*AN6),"",BB6*AN6)</f>
        <v>4.03</v>
      </c>
      <c r="AP6" s="48">
        <v>0.08</v>
      </c>
      <c r="AQ6" s="47">
        <f>IF(ISERROR(BB6*AP6),"",BB6*AP6)</f>
        <v>4.6100000000000003</v>
      </c>
      <c r="AR6" s="1"/>
      <c r="AS6" s="48"/>
      <c r="AT6" s="47">
        <f>IF(ISERROR(BB6*AS6),"",BB6*AS6)</f>
        <v>0</v>
      </c>
      <c r="AU6" s="1"/>
      <c r="AV6" s="48">
        <v>0</v>
      </c>
      <c r="AW6" s="49">
        <f>IF(ISERROR(BB6*AV6),"",BB6*AV6)</f>
        <v>0</v>
      </c>
      <c r="AX6" s="47">
        <f>IF(ISERROR(AM6+AO6+AQ6+AT6+AW6),"",AM6+AO6+AQ6+AT6+AW6)</f>
        <v>9.7899999999999991</v>
      </c>
      <c r="AY6" s="47" t="str">
        <f t="shared" si="8"/>
        <v/>
      </c>
      <c r="AZ6" s="50" t="str">
        <f>IF(ISERROR((BB6-AY6)/BB6),"",(BB6-AY6)/BB6)</f>
        <v/>
      </c>
      <c r="BA6" s="47">
        <f t="shared" si="9"/>
        <v>57.6</v>
      </c>
      <c r="BB6" s="65">
        <v>57.6</v>
      </c>
      <c r="BC6" s="85">
        <v>240</v>
      </c>
      <c r="BD6" s="48">
        <v>0.76</v>
      </c>
      <c r="BE6" s="21"/>
      <c r="BF6" s="20"/>
      <c r="BG6" s="47" t="str">
        <f>IF(ISERROR(AZ6*BF6),"",AY6*BF6)</f>
        <v/>
      </c>
      <c r="BH6" s="47">
        <f>IF(ISERROR(BB6*BF6),"",BB6*BF6)</f>
        <v>0</v>
      </c>
    </row>
    <row r="7" spans="1:60" ht="102.75" customHeight="1">
      <c r="A7" s="43">
        <v>6</v>
      </c>
      <c r="B7" s="1"/>
      <c r="C7" s="1"/>
      <c r="D7" s="1" t="s">
        <v>326</v>
      </c>
      <c r="E7" s="1"/>
      <c r="F7" s="1" t="s">
        <v>813</v>
      </c>
      <c r="G7" s="66" t="s">
        <v>843</v>
      </c>
      <c r="H7" s="66" t="s">
        <v>848</v>
      </c>
      <c r="I7" s="66" t="s">
        <v>848</v>
      </c>
      <c r="J7" s="74" t="s">
        <v>845</v>
      </c>
      <c r="K7" s="66" t="s">
        <v>850</v>
      </c>
      <c r="L7" s="1" t="s">
        <v>820</v>
      </c>
      <c r="M7" s="66" t="s">
        <v>868</v>
      </c>
      <c r="N7" s="1"/>
      <c r="O7" s="1"/>
      <c r="P7" s="86" t="s">
        <v>874</v>
      </c>
      <c r="Q7" s="67"/>
      <c r="R7" s="1" t="s">
        <v>796</v>
      </c>
      <c r="S7" s="15">
        <v>212</v>
      </c>
      <c r="T7" s="16">
        <v>7.7</v>
      </c>
      <c r="U7" s="17">
        <v>27.53</v>
      </c>
      <c r="V7" s="17">
        <v>27.53</v>
      </c>
      <c r="W7" s="21"/>
      <c r="X7" s="1"/>
      <c r="Y7" s="56">
        <v>54</v>
      </c>
      <c r="Z7" s="56">
        <v>54</v>
      </c>
      <c r="AA7" s="56">
        <v>32</v>
      </c>
      <c r="AB7" s="44"/>
      <c r="AC7" s="20">
        <v>1</v>
      </c>
      <c r="AD7" s="60">
        <f t="shared" ref="AD7" si="15">IF(Y7="","",Y7*Z7*AA7/1000000)</f>
        <v>9.2999999999999999E-2</v>
      </c>
      <c r="AE7" s="46">
        <f t="shared" ref="AE7" si="16">IF(AC7="","",65/AD7*AC7)</f>
        <v>699</v>
      </c>
      <c r="AF7" s="1">
        <v>3300</v>
      </c>
      <c r="AG7" s="47">
        <f t="shared" ref="AG7" si="17">IF(ISERROR(AF7/AE7),"",AF7/AE7)</f>
        <v>4.72</v>
      </c>
      <c r="AH7" s="66" t="s">
        <v>867</v>
      </c>
      <c r="AI7" s="48">
        <f t="shared" si="5"/>
        <v>0.22800000000000001</v>
      </c>
      <c r="AJ7" s="47" t="str">
        <f>IF(ISERROR(#REF!*AI7),"",#REF!*AI7)</f>
        <v/>
      </c>
      <c r="AK7" s="47" t="str">
        <f>IF(ISERROR(#REF!+AG7+AJ7),"",#REF!+AG7+AJ7)</f>
        <v/>
      </c>
      <c r="AL7" s="48">
        <v>0.02</v>
      </c>
      <c r="AM7" s="47">
        <f>IF(ISERROR(BB7*AL7),"",BB7*AL7)</f>
        <v>1.25</v>
      </c>
      <c r="AN7" s="48">
        <v>7.0000000000000007E-2</v>
      </c>
      <c r="AO7" s="47">
        <f>IF(ISERROR(BB7*AN7),"",BB7*AN7)</f>
        <v>4.37</v>
      </c>
      <c r="AP7" s="48">
        <v>0.08</v>
      </c>
      <c r="AQ7" s="47">
        <f>IF(ISERROR(BB7*AP7),"",BB7*AP7)</f>
        <v>4.99</v>
      </c>
      <c r="AR7" s="1"/>
      <c r="AS7" s="48"/>
      <c r="AT7" s="47">
        <f>IF(ISERROR(BB7*AS7),"",BB7*AS7)</f>
        <v>0</v>
      </c>
      <c r="AU7" s="1"/>
      <c r="AV7" s="48"/>
      <c r="AW7" s="49">
        <f>IF(ISERROR(BB7*AV7),"",BB7*AV7)</f>
        <v>0</v>
      </c>
      <c r="AX7" s="47">
        <f t="shared" ref="AX7" si="18">IF(ISERROR(AM7+AO7+AQ7+AT7+AW7),"",AM7+AO7+AQ7+AT7+AW7)</f>
        <v>10.61</v>
      </c>
      <c r="AY7" s="47" t="str">
        <f t="shared" si="8"/>
        <v/>
      </c>
      <c r="AZ7" s="50" t="str">
        <f>IF(ISERROR((BB7-AY7)/BB7),"",(BB7-AY7)/BB7)</f>
        <v/>
      </c>
      <c r="BA7" s="47">
        <f t="shared" si="9"/>
        <v>62.4</v>
      </c>
      <c r="BB7" s="65">
        <v>62.4</v>
      </c>
      <c r="BC7" s="85">
        <v>260</v>
      </c>
      <c r="BD7" s="48">
        <v>0.76</v>
      </c>
      <c r="BE7" s="21"/>
      <c r="BF7" s="20"/>
      <c r="BG7" s="47" t="str">
        <f t="shared" ref="BG7" si="19">IF(ISERROR(AZ7*BF7),"",AY7*BF7)</f>
        <v/>
      </c>
      <c r="BH7" s="47">
        <f>IF(ISERROR(BB7*BF7),"",BB7*BF7)</f>
        <v>0</v>
      </c>
    </row>
    <row r="8" spans="1:60" ht="102.75" customHeight="1">
      <c r="A8" s="43">
        <v>7</v>
      </c>
      <c r="B8" s="1"/>
      <c r="C8" s="1"/>
      <c r="D8" s="1" t="s">
        <v>326</v>
      </c>
      <c r="E8" s="1"/>
      <c r="F8" s="1" t="s">
        <v>813</v>
      </c>
      <c r="G8" s="66" t="s">
        <v>844</v>
      </c>
      <c r="H8" s="66" t="s">
        <v>849</v>
      </c>
      <c r="I8" s="66" t="s">
        <v>849</v>
      </c>
      <c r="J8" s="74" t="s">
        <v>845</v>
      </c>
      <c r="K8" s="66" t="s">
        <v>850</v>
      </c>
      <c r="L8" s="1" t="s">
        <v>819</v>
      </c>
      <c r="M8" s="66" t="s">
        <v>868</v>
      </c>
      <c r="N8" s="1"/>
      <c r="O8" s="1"/>
      <c r="P8" s="86" t="s">
        <v>875</v>
      </c>
      <c r="Q8" s="67"/>
      <c r="R8" s="1" t="s">
        <v>796</v>
      </c>
      <c r="S8" s="15">
        <v>201</v>
      </c>
      <c r="T8" s="16">
        <v>7.7</v>
      </c>
      <c r="U8" s="17">
        <v>26.1</v>
      </c>
      <c r="V8" s="17">
        <v>26.1</v>
      </c>
      <c r="W8" s="21"/>
      <c r="X8" s="1"/>
      <c r="Y8" s="56">
        <v>54</v>
      </c>
      <c r="Z8" s="56">
        <v>54</v>
      </c>
      <c r="AA8" s="56">
        <v>29</v>
      </c>
      <c r="AB8" s="44"/>
      <c r="AC8" s="45">
        <v>1</v>
      </c>
      <c r="AD8" s="60">
        <f>IF(Y8="","",Y8*Z8*AA8/1000000)</f>
        <v>8.5000000000000006E-2</v>
      </c>
      <c r="AE8" s="46">
        <f>IF(AC8="","",65/AD8*AC8)</f>
        <v>765</v>
      </c>
      <c r="AF8" s="1">
        <v>3300</v>
      </c>
      <c r="AG8" s="47">
        <f>IF(ISERROR(AF8/AE8),"",AF8/AE8)</f>
        <v>4.3099999999999996</v>
      </c>
      <c r="AH8" s="66" t="s">
        <v>867</v>
      </c>
      <c r="AI8" s="48">
        <f t="shared" si="5"/>
        <v>0.22800000000000001</v>
      </c>
      <c r="AJ8" s="47" t="str">
        <f>IF(ISERROR(#REF!*AI8),"",#REF!*AI8)</f>
        <v/>
      </c>
      <c r="AK8" s="47" t="str">
        <f>IF(ISERROR(#REF!+AG8+AJ8),"",#REF!+AG8+AJ8)</f>
        <v/>
      </c>
      <c r="AL8" s="48">
        <v>0.02</v>
      </c>
      <c r="AM8" s="47">
        <f>IF(ISERROR(BB8*AL8),"",BB8*AL8)</f>
        <v>1.1499999999999999</v>
      </c>
      <c r="AN8" s="48">
        <v>7.0000000000000007E-2</v>
      </c>
      <c r="AO8" s="47">
        <f>IF(ISERROR(BB8*AN8),"",BB8*AN8)</f>
        <v>4.03</v>
      </c>
      <c r="AP8" s="48">
        <v>0.08</v>
      </c>
      <c r="AQ8" s="47">
        <f>IF(ISERROR(BB8*AP8),"",BB8*AP8)</f>
        <v>4.6100000000000003</v>
      </c>
      <c r="AR8" s="1"/>
      <c r="AS8" s="48"/>
      <c r="AT8" s="47">
        <f>IF(ISERROR(BB8*AS8),"",BB8*AS8)</f>
        <v>0</v>
      </c>
      <c r="AU8" s="1"/>
      <c r="AV8" s="48">
        <v>0</v>
      </c>
      <c r="AW8" s="49">
        <f>IF(ISERROR(BB8*AV8),"",BB8*AV8)</f>
        <v>0</v>
      </c>
      <c r="AX8" s="47">
        <f>IF(ISERROR(AM8+AO8+AQ8+AT8+AW8),"",AM8+AO8+AQ8+AT8+AW8)</f>
        <v>9.7899999999999991</v>
      </c>
      <c r="AY8" s="47" t="str">
        <f t="shared" si="8"/>
        <v/>
      </c>
      <c r="AZ8" s="50" t="str">
        <f>IF(ISERROR((BB8-AY8)/BB8),"",(BB8-AY8)/BB8)</f>
        <v/>
      </c>
      <c r="BA8" s="47">
        <f t="shared" si="9"/>
        <v>57.6</v>
      </c>
      <c r="BB8" s="65">
        <v>57.6</v>
      </c>
      <c r="BC8" s="85">
        <v>240</v>
      </c>
      <c r="BD8" s="48">
        <v>0.76</v>
      </c>
      <c r="BE8" s="21"/>
      <c r="BF8" s="20"/>
      <c r="BG8" s="47" t="str">
        <f>IF(ISERROR(AZ8*BF8),"",AY8*BF8)</f>
        <v/>
      </c>
      <c r="BH8" s="47">
        <f>IF(ISERROR(BB8*BF8),"",BB8*BF8)</f>
        <v>0</v>
      </c>
    </row>
    <row r="9" spans="1:60" ht="102.75" customHeight="1">
      <c r="A9" s="43">
        <v>8</v>
      </c>
      <c r="B9" s="1"/>
      <c r="C9" s="1"/>
      <c r="D9" s="1" t="s">
        <v>326</v>
      </c>
      <c r="E9" s="1"/>
      <c r="F9" s="1" t="s">
        <v>813</v>
      </c>
      <c r="G9" s="66" t="s">
        <v>844</v>
      </c>
      <c r="H9" s="66" t="s">
        <v>849</v>
      </c>
      <c r="I9" s="66" t="s">
        <v>849</v>
      </c>
      <c r="J9" s="74" t="s">
        <v>845</v>
      </c>
      <c r="K9" s="66" t="s">
        <v>850</v>
      </c>
      <c r="L9" s="1" t="s">
        <v>820</v>
      </c>
      <c r="M9" s="66" t="s">
        <v>868</v>
      </c>
      <c r="N9" s="1"/>
      <c r="O9" s="1"/>
      <c r="P9" s="86" t="s">
        <v>876</v>
      </c>
      <c r="Q9" s="67"/>
      <c r="R9" s="1" t="s">
        <v>796</v>
      </c>
      <c r="S9" s="15">
        <v>220</v>
      </c>
      <c r="T9" s="16">
        <v>7.7</v>
      </c>
      <c r="U9" s="17">
        <v>28.57</v>
      </c>
      <c r="V9" s="17">
        <v>28.57</v>
      </c>
      <c r="W9" s="21"/>
      <c r="X9" s="1"/>
      <c r="Y9" s="56">
        <v>54</v>
      </c>
      <c r="Z9" s="56">
        <v>54</v>
      </c>
      <c r="AA9" s="56">
        <v>32</v>
      </c>
      <c r="AB9" s="44"/>
      <c r="AC9" s="20">
        <v>1</v>
      </c>
      <c r="AD9" s="60">
        <f t="shared" ref="AD9" si="20">IF(Y9="","",Y9*Z9*AA9/1000000)</f>
        <v>9.2999999999999999E-2</v>
      </c>
      <c r="AE9" s="46">
        <f t="shared" ref="AE9" si="21">IF(AC9="","",65/AD9*AC9)</f>
        <v>699</v>
      </c>
      <c r="AF9" s="1">
        <v>3300</v>
      </c>
      <c r="AG9" s="47">
        <f t="shared" ref="AG9" si="22">IF(ISERROR(AF9/AE9),"",AF9/AE9)</f>
        <v>4.72</v>
      </c>
      <c r="AH9" s="66" t="s">
        <v>867</v>
      </c>
      <c r="AI9" s="48">
        <f t="shared" si="5"/>
        <v>0.22800000000000001</v>
      </c>
      <c r="AJ9" s="47" t="str">
        <f>IF(ISERROR(#REF!*AI9),"",#REF!*AI9)</f>
        <v/>
      </c>
      <c r="AK9" s="47" t="str">
        <f>IF(ISERROR(#REF!+AG9+AJ9),"",#REF!+AG9+AJ9)</f>
        <v/>
      </c>
      <c r="AL9" s="48">
        <v>0.02</v>
      </c>
      <c r="AM9" s="47">
        <f>IF(ISERROR(BB9*AL9),"",BB9*AL9)</f>
        <v>1.25</v>
      </c>
      <c r="AN9" s="48">
        <v>7.0000000000000007E-2</v>
      </c>
      <c r="AO9" s="47">
        <f>IF(ISERROR(BB9*AN9),"",BB9*AN9)</f>
        <v>4.37</v>
      </c>
      <c r="AP9" s="48">
        <v>0.08</v>
      </c>
      <c r="AQ9" s="47">
        <f>IF(ISERROR(BB9*AP9),"",BB9*AP9)</f>
        <v>4.99</v>
      </c>
      <c r="AR9" s="1"/>
      <c r="AS9" s="48"/>
      <c r="AT9" s="47">
        <f>IF(ISERROR(BB9*AS9),"",BB9*AS9)</f>
        <v>0</v>
      </c>
      <c r="AU9" s="1"/>
      <c r="AV9" s="48"/>
      <c r="AW9" s="49">
        <f>IF(ISERROR(BB9*AV9),"",BB9*AV9)</f>
        <v>0</v>
      </c>
      <c r="AX9" s="47">
        <f t="shared" ref="AX9" si="23">IF(ISERROR(AM9+AO9+AQ9+AT9+AW9),"",AM9+AO9+AQ9+AT9+AW9)</f>
        <v>10.61</v>
      </c>
      <c r="AY9" s="47" t="str">
        <f t="shared" si="8"/>
        <v/>
      </c>
      <c r="AZ9" s="50" t="str">
        <f>IF(ISERROR((BB9-AY9)/BB9),"",(BB9-AY9)/BB9)</f>
        <v/>
      </c>
      <c r="BA9" s="47">
        <f t="shared" si="9"/>
        <v>62.4</v>
      </c>
      <c r="BB9" s="65">
        <v>62.4</v>
      </c>
      <c r="BC9" s="85">
        <v>260</v>
      </c>
      <c r="BD9" s="48">
        <v>0.76</v>
      </c>
      <c r="BE9" s="21"/>
      <c r="BF9" s="20"/>
      <c r="BG9" s="47" t="str">
        <f t="shared" ref="BG9" si="24">IF(ISERROR(AZ9*BF9),"",AY9*BF9)</f>
        <v/>
      </c>
      <c r="BH9" s="47">
        <f>IF(ISERROR(BB9*BF9),"",BB9*BF9)</f>
        <v>0</v>
      </c>
    </row>
    <row r="15" spans="1:60">
      <c r="AQ15" s="16"/>
    </row>
  </sheetData>
  <sheetProtection insertRows="0" deleteRows="0" sort="0"/>
  <protectedRanges>
    <protectedRange sqref="BC2:BD9 BF2:BF9 AX2:BA9 A2:J250 S2:S9 AR10:BB250 T10:AQ14 T3:V9 U2:V2 L2:N250 P2:R9 W2:AT9 W15:AQ15 W16:AQ250 T23:V250 P10:R250 S10:S14 S23:S250" name="Range1"/>
    <protectedRange sqref="AW2:AW9" name="Range1_1"/>
    <protectedRange sqref="K2:K250" name="Range1_2"/>
    <protectedRange sqref="BE2:BE245" name="Range1_3"/>
    <protectedRange sqref="O2:O245" name="Range1_4"/>
  </protectedRanges>
  <phoneticPr fontId="14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ValueSelect!$D$2:$D$296</xm:f>
          </x14:formula1>
          <xm:sqref>D2:D9</xm:sqref>
        </x14:dataValidation>
        <x14:dataValidation type="list" allowBlank="1" showInputMessage="1" showErrorMessage="1">
          <x14:formula1>
            <xm:f>Data!$U$2:$U$6</xm:f>
          </x14:formula1>
          <xm:sqref>X2:X9</xm:sqref>
        </x14:dataValidation>
        <x14:dataValidation type="list" allowBlank="1" showInputMessage="1" showErrorMessage="1">
          <x14:formula1>
            <xm:f>Data!$S$2:$S$14</xm:f>
          </x14:formula1>
          <xm:sqref>R2:R9</xm:sqref>
        </x14:dataValidation>
        <x14:dataValidation type="list" allowBlank="1" showInputMessage="1" showErrorMessage="1">
          <x14:formula1>
            <xm:f>ValueSelect!$E$2:$E$26</xm:f>
          </x14:formula1>
          <xm:sqref>E2:E9</xm:sqref>
        </x14:dataValidation>
        <x14:dataValidation type="list" allowBlank="1" showInputMessage="1" showErrorMessage="1">
          <x14:formula1>
            <xm:f>ValueSelect!$F$2:$F$21</xm:f>
          </x14:formula1>
          <xm:sqref>F2:F9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9"/>
  <sheetViews>
    <sheetView zoomScale="82" zoomScaleNormal="82" workbookViewId="0">
      <selection activeCell="D5" sqref="D5"/>
    </sheetView>
  </sheetViews>
  <sheetFormatPr defaultColWidth="8.7109375" defaultRowHeight="15"/>
  <cols>
    <col min="1" max="1" width="24" style="72" customWidth="1"/>
    <col min="2" max="2" width="20" style="72" customWidth="1"/>
    <col min="3" max="3" width="25.5703125" style="72" customWidth="1"/>
    <col min="4" max="4" width="16.42578125" style="72" customWidth="1"/>
    <col min="5" max="5" width="8.7109375" style="72" customWidth="1"/>
    <col min="6" max="6" width="11.140625" style="72" customWidth="1"/>
    <col min="7" max="8" width="8.7109375" style="72" customWidth="1"/>
    <col min="9" max="9" width="8" style="72" customWidth="1"/>
    <col min="10" max="10" width="30.85546875" style="72" customWidth="1"/>
    <col min="11" max="11" width="8.7109375" style="72" customWidth="1"/>
    <col min="12" max="16384" width="8.7109375" style="72"/>
  </cols>
  <sheetData>
    <row r="2" spans="1:10">
      <c r="A2" s="68" t="s">
        <v>821</v>
      </c>
      <c r="B2" s="68" t="s">
        <v>822</v>
      </c>
      <c r="C2" s="69" t="s">
        <v>823</v>
      </c>
      <c r="D2" s="68" t="s">
        <v>824</v>
      </c>
      <c r="E2" s="68" t="s">
        <v>825</v>
      </c>
      <c r="F2" s="68" t="s">
        <v>826</v>
      </c>
      <c r="G2" s="70" t="s">
        <v>827</v>
      </c>
      <c r="H2" s="71" t="s">
        <v>828</v>
      </c>
      <c r="I2" s="71" t="s">
        <v>829</v>
      </c>
      <c r="J2" s="68"/>
    </row>
    <row r="3" spans="1:10" ht="18.600000000000001" customHeight="1">
      <c r="A3" s="92" t="s">
        <v>830</v>
      </c>
      <c r="B3" s="93"/>
      <c r="C3" s="93"/>
      <c r="D3" s="93"/>
      <c r="E3" s="93"/>
      <c r="F3" s="93"/>
      <c r="G3" s="93"/>
      <c r="H3" s="93"/>
      <c r="I3" s="93"/>
      <c r="J3" s="93"/>
    </row>
    <row r="4" spans="1:10" ht="59.25" customHeight="1">
      <c r="A4" s="87" t="s">
        <v>840</v>
      </c>
      <c r="B4" s="89" t="e">
        <v>#VALUE!</v>
      </c>
      <c r="C4" s="90" t="s">
        <v>832</v>
      </c>
      <c r="D4" s="68" t="s">
        <v>833</v>
      </c>
      <c r="E4" s="68">
        <v>1</v>
      </c>
      <c r="F4" s="68" t="s">
        <v>834</v>
      </c>
      <c r="G4" s="73">
        <v>184</v>
      </c>
      <c r="H4" s="91">
        <v>1000</v>
      </c>
      <c r="I4" s="73"/>
      <c r="J4" s="73" t="s">
        <v>835</v>
      </c>
    </row>
    <row r="5" spans="1:10" ht="129" customHeight="1">
      <c r="A5" s="88"/>
      <c r="B5" s="88"/>
      <c r="C5" s="88"/>
      <c r="D5" s="68" t="s">
        <v>836</v>
      </c>
      <c r="E5" s="68">
        <v>1</v>
      </c>
      <c r="F5" s="68" t="s">
        <v>837</v>
      </c>
      <c r="G5" s="73">
        <v>203</v>
      </c>
      <c r="H5" s="88"/>
      <c r="I5" s="73"/>
      <c r="J5" s="73"/>
    </row>
    <row r="6" spans="1:10" ht="108.75" customHeight="1">
      <c r="A6" s="87" t="s">
        <v>838</v>
      </c>
      <c r="B6" s="89" t="e">
        <v>#VALUE!</v>
      </c>
      <c r="C6" s="90" t="s">
        <v>832</v>
      </c>
      <c r="D6" s="68" t="s">
        <v>833</v>
      </c>
      <c r="E6" s="68">
        <v>1</v>
      </c>
      <c r="F6" s="68" t="s">
        <v>834</v>
      </c>
      <c r="G6" s="73">
        <v>195</v>
      </c>
      <c r="H6" s="91">
        <v>1000</v>
      </c>
      <c r="I6" s="73"/>
      <c r="J6" s="73" t="s">
        <v>835</v>
      </c>
    </row>
    <row r="7" spans="1:10" ht="71.25" customHeight="1">
      <c r="A7" s="88"/>
      <c r="B7" s="88"/>
      <c r="C7" s="88"/>
      <c r="D7" s="68" t="s">
        <v>836</v>
      </c>
      <c r="E7" s="68">
        <v>1</v>
      </c>
      <c r="F7" s="68" t="s">
        <v>837</v>
      </c>
      <c r="G7" s="73">
        <v>226.5</v>
      </c>
      <c r="H7" s="88"/>
      <c r="I7" s="73"/>
      <c r="J7" s="73"/>
    </row>
    <row r="8" spans="1:10" ht="103.5" customHeight="1">
      <c r="A8" s="87" t="s">
        <v>839</v>
      </c>
      <c r="B8" s="89" t="e">
        <v>#VALUE!</v>
      </c>
      <c r="C8" s="90" t="s">
        <v>832</v>
      </c>
      <c r="D8" s="68" t="s">
        <v>833</v>
      </c>
      <c r="E8" s="68">
        <v>1</v>
      </c>
      <c r="F8" s="68" t="s">
        <v>834</v>
      </c>
      <c r="G8" s="73">
        <v>182</v>
      </c>
      <c r="H8" s="91">
        <v>1000</v>
      </c>
      <c r="I8" s="73"/>
      <c r="J8" s="73" t="s">
        <v>835</v>
      </c>
    </row>
    <row r="9" spans="1:10" ht="103.5" customHeight="1">
      <c r="A9" s="88"/>
      <c r="B9" s="88"/>
      <c r="C9" s="88"/>
      <c r="D9" s="68" t="s">
        <v>836</v>
      </c>
      <c r="E9" s="68">
        <v>1</v>
      </c>
      <c r="F9" s="68" t="s">
        <v>837</v>
      </c>
      <c r="G9" s="73">
        <v>212</v>
      </c>
      <c r="H9" s="88"/>
      <c r="I9" s="73"/>
      <c r="J9" s="73"/>
    </row>
  </sheetData>
  <mergeCells count="13">
    <mergeCell ref="A8:A9"/>
    <mergeCell ref="B8:B9"/>
    <mergeCell ref="C8:C9"/>
    <mergeCell ref="H8:H9"/>
    <mergeCell ref="A3:J3"/>
    <mergeCell ref="A4:A5"/>
    <mergeCell ref="B4:B5"/>
    <mergeCell ref="C4:C5"/>
    <mergeCell ref="H4:H5"/>
    <mergeCell ref="A6:A7"/>
    <mergeCell ref="B6:B7"/>
    <mergeCell ref="C6:C7"/>
    <mergeCell ref="H6:H7"/>
  </mergeCells>
  <phoneticPr fontId="14" type="noConversion"/>
  <pageMargins left="0.7" right="0.7" top="0.75" bottom="0.7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H23" sqref="H23"/>
    </sheetView>
  </sheetViews>
  <sheetFormatPr defaultColWidth="9.140625" defaultRowHeight="15"/>
  <cols>
    <col min="1" max="2" width="9.140625" style="75"/>
    <col min="3" max="3" width="16.85546875" style="75" customWidth="1"/>
    <col min="4" max="16384" width="9.140625" style="75"/>
  </cols>
  <sheetData>
    <row r="1" spans="1:8">
      <c r="A1" s="94" t="s">
        <v>851</v>
      </c>
      <c r="B1" s="95"/>
      <c r="C1" s="95"/>
      <c r="D1" s="95"/>
      <c r="E1" s="95"/>
      <c r="F1" s="95"/>
      <c r="G1" s="95"/>
      <c r="H1" s="95"/>
    </row>
    <row r="2" spans="1:8">
      <c r="A2" s="96" t="s">
        <v>852</v>
      </c>
      <c r="B2" s="95"/>
      <c r="C2" s="95"/>
      <c r="D2" s="95"/>
      <c r="E2" s="95"/>
      <c r="F2" s="95"/>
      <c r="G2" s="95"/>
      <c r="H2" s="95"/>
    </row>
    <row r="3" spans="1:8">
      <c r="A3" s="76" t="s">
        <v>853</v>
      </c>
      <c r="B3" s="76" t="s">
        <v>854</v>
      </c>
      <c r="C3" s="76" t="s">
        <v>855</v>
      </c>
      <c r="D3" s="76" t="s">
        <v>856</v>
      </c>
      <c r="E3" s="76" t="s">
        <v>828</v>
      </c>
      <c r="F3" s="76" t="s">
        <v>857</v>
      </c>
      <c r="G3" s="76" t="s">
        <v>858</v>
      </c>
      <c r="H3" s="76" t="s">
        <v>694</v>
      </c>
    </row>
    <row r="4" spans="1:8">
      <c r="A4" s="77">
        <v>1</v>
      </c>
      <c r="B4" s="77" t="s">
        <v>831</v>
      </c>
      <c r="C4" s="77" t="s">
        <v>859</v>
      </c>
      <c r="D4" s="77" t="s">
        <v>860</v>
      </c>
      <c r="E4" s="77">
        <v>1000</v>
      </c>
      <c r="F4" s="78">
        <v>184</v>
      </c>
      <c r="G4" s="77" t="s">
        <v>861</v>
      </c>
      <c r="H4" s="77" t="s">
        <v>862</v>
      </c>
    </row>
    <row r="5" spans="1:8">
      <c r="A5" s="79">
        <v>2</v>
      </c>
      <c r="B5" s="79" t="s">
        <v>831</v>
      </c>
      <c r="C5" s="79" t="s">
        <v>859</v>
      </c>
      <c r="D5" s="79" t="s">
        <v>863</v>
      </c>
      <c r="E5" s="79"/>
      <c r="F5" s="80">
        <v>203</v>
      </c>
      <c r="G5" s="79" t="s">
        <v>861</v>
      </c>
      <c r="H5" s="79" t="s">
        <v>862</v>
      </c>
    </row>
    <row r="6" spans="1:8">
      <c r="A6" s="77">
        <v>3</v>
      </c>
      <c r="B6" s="77" t="s">
        <v>838</v>
      </c>
      <c r="C6" s="77" t="s">
        <v>859</v>
      </c>
      <c r="D6" s="77" t="s">
        <v>860</v>
      </c>
      <c r="E6" s="77">
        <v>1000</v>
      </c>
      <c r="F6" s="78">
        <v>195</v>
      </c>
      <c r="G6" s="77" t="s">
        <v>861</v>
      </c>
      <c r="H6" s="77" t="s">
        <v>862</v>
      </c>
    </row>
    <row r="7" spans="1:8">
      <c r="A7" s="79">
        <v>4</v>
      </c>
      <c r="B7" s="79" t="s">
        <v>838</v>
      </c>
      <c r="C7" s="79" t="s">
        <v>859</v>
      </c>
      <c r="D7" s="79" t="s">
        <v>863</v>
      </c>
      <c r="E7" s="79"/>
      <c r="F7" s="80">
        <v>226.5</v>
      </c>
      <c r="G7" s="79" t="s">
        <v>861</v>
      </c>
      <c r="H7" s="79" t="s">
        <v>862</v>
      </c>
    </row>
    <row r="8" spans="1:8">
      <c r="A8" s="77">
        <v>5</v>
      </c>
      <c r="B8" s="77" t="s">
        <v>839</v>
      </c>
      <c r="C8" s="77" t="s">
        <v>859</v>
      </c>
      <c r="D8" s="77" t="s">
        <v>860</v>
      </c>
      <c r="E8" s="77">
        <v>1000</v>
      </c>
      <c r="F8" s="78">
        <v>182</v>
      </c>
      <c r="G8" s="77" t="s">
        <v>861</v>
      </c>
      <c r="H8" s="77" t="s">
        <v>862</v>
      </c>
    </row>
    <row r="9" spans="1:8">
      <c r="A9" s="79">
        <v>6</v>
      </c>
      <c r="B9" s="79" t="s">
        <v>839</v>
      </c>
      <c r="C9" s="79" t="s">
        <v>859</v>
      </c>
      <c r="D9" s="79" t="s">
        <v>863</v>
      </c>
      <c r="E9" s="79"/>
      <c r="F9" s="80">
        <v>212</v>
      </c>
      <c r="G9" s="79" t="s">
        <v>861</v>
      </c>
      <c r="H9" s="79" t="s">
        <v>862</v>
      </c>
    </row>
    <row r="10" spans="1:8">
      <c r="A10" s="79">
        <v>7</v>
      </c>
      <c r="B10" s="81" t="s">
        <v>864</v>
      </c>
      <c r="C10" s="79" t="s">
        <v>859</v>
      </c>
      <c r="D10" s="79" t="s">
        <v>860</v>
      </c>
      <c r="E10" s="79">
        <v>1000</v>
      </c>
      <c r="F10" s="80">
        <v>201</v>
      </c>
      <c r="G10" s="79" t="s">
        <v>865</v>
      </c>
      <c r="H10" s="82" t="s">
        <v>866</v>
      </c>
    </row>
    <row r="11" spans="1:8">
      <c r="A11" s="77">
        <v>8</v>
      </c>
      <c r="B11" s="83" t="s">
        <v>864</v>
      </c>
      <c r="C11" s="77" t="s">
        <v>859</v>
      </c>
      <c r="D11" s="77" t="s">
        <v>863</v>
      </c>
      <c r="E11" s="77"/>
      <c r="F11" s="78">
        <v>220</v>
      </c>
      <c r="G11" s="77" t="s">
        <v>865</v>
      </c>
      <c r="H11" s="84" t="s">
        <v>862</v>
      </c>
    </row>
  </sheetData>
  <mergeCells count="2">
    <mergeCell ref="A1:H1"/>
    <mergeCell ref="A2:H2"/>
  </mergeCells>
  <phoneticPr fontId="14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96"/>
  <sheetViews>
    <sheetView topLeftCell="C1" workbookViewId="0">
      <selection activeCell="F5" sqref="F5"/>
    </sheetView>
  </sheetViews>
  <sheetFormatPr defaultRowHeight="15"/>
  <cols>
    <col min="1" max="1" width="18.28515625" customWidth="1"/>
    <col min="2" max="3" width="34.42578125" customWidth="1"/>
    <col min="4" max="4" width="20.5703125" customWidth="1"/>
    <col min="5" max="5" width="30.85546875" customWidth="1"/>
    <col min="6" max="7" width="24.85546875" customWidth="1"/>
    <col min="8" max="8" width="21" customWidth="1"/>
    <col min="9" max="9" width="17.7109375" customWidth="1"/>
    <col min="10" max="11" width="14.28515625" customWidth="1"/>
  </cols>
  <sheetData>
    <row r="1" spans="1:11" ht="30">
      <c r="A1" s="9" t="s">
        <v>183</v>
      </c>
      <c r="B1" s="10" t="s">
        <v>184</v>
      </c>
      <c r="C1" s="11" t="s">
        <v>27</v>
      </c>
      <c r="D1" s="12" t="s">
        <v>4</v>
      </c>
      <c r="E1" s="5" t="s">
        <v>20</v>
      </c>
      <c r="F1" s="5" t="s">
        <v>46</v>
      </c>
      <c r="G1" s="5" t="s">
        <v>812</v>
      </c>
      <c r="H1" s="5" t="s">
        <v>34</v>
      </c>
      <c r="I1" s="5" t="s">
        <v>707</v>
      </c>
      <c r="J1" s="5" t="s">
        <v>695</v>
      </c>
      <c r="K1" s="5" t="s">
        <v>35</v>
      </c>
    </row>
    <row r="2" spans="1:11">
      <c r="A2" s="7" t="s">
        <v>185</v>
      </c>
      <c r="B2" s="7" t="s">
        <v>55</v>
      </c>
      <c r="C2" s="7" t="s">
        <v>55</v>
      </c>
      <c r="F2" t="s">
        <v>813</v>
      </c>
      <c r="G2" t="s">
        <v>131</v>
      </c>
      <c r="I2" s="4"/>
      <c r="K2" s="4" t="s">
        <v>649</v>
      </c>
    </row>
    <row r="3" spans="1:11">
      <c r="A3" s="7" t="s">
        <v>186</v>
      </c>
      <c r="B3" s="7" t="s">
        <v>56</v>
      </c>
      <c r="C3" s="7" t="s">
        <v>156</v>
      </c>
      <c r="D3" t="s">
        <v>289</v>
      </c>
      <c r="E3" t="s">
        <v>285</v>
      </c>
      <c r="F3" t="s">
        <v>623</v>
      </c>
      <c r="G3" t="s">
        <v>132</v>
      </c>
      <c r="H3" t="s">
        <v>540</v>
      </c>
      <c r="I3" s="4" t="s">
        <v>708</v>
      </c>
      <c r="J3" s="13" t="s">
        <v>706</v>
      </c>
      <c r="K3" t="s">
        <v>613</v>
      </c>
    </row>
    <row r="4" spans="1:11">
      <c r="A4" s="7" t="s">
        <v>177</v>
      </c>
      <c r="B4" s="7" t="s">
        <v>57</v>
      </c>
      <c r="C4" s="7" t="s">
        <v>187</v>
      </c>
      <c r="D4" t="s">
        <v>286</v>
      </c>
      <c r="E4" t="s">
        <v>284</v>
      </c>
      <c r="F4" t="s">
        <v>624</v>
      </c>
      <c r="G4" t="s">
        <v>133</v>
      </c>
      <c r="H4" t="s">
        <v>541</v>
      </c>
      <c r="I4" s="4" t="s">
        <v>709</v>
      </c>
      <c r="J4" s="13" t="s">
        <v>698</v>
      </c>
      <c r="K4" t="s">
        <v>616</v>
      </c>
    </row>
    <row r="5" spans="1:11">
      <c r="A5" s="7" t="s">
        <v>188</v>
      </c>
      <c r="B5" s="7" t="s">
        <v>58</v>
      </c>
      <c r="C5" s="7" t="s">
        <v>187</v>
      </c>
      <c r="D5" s="4" t="s">
        <v>290</v>
      </c>
      <c r="E5" t="s">
        <v>692</v>
      </c>
      <c r="F5" t="s">
        <v>625</v>
      </c>
      <c r="G5" t="s">
        <v>140</v>
      </c>
      <c r="H5" t="s">
        <v>542</v>
      </c>
      <c r="I5" s="4" t="s">
        <v>710</v>
      </c>
      <c r="J5" s="13" t="s">
        <v>705</v>
      </c>
      <c r="K5" t="s">
        <v>594</v>
      </c>
    </row>
    <row r="6" spans="1:11">
      <c r="A6" s="7" t="s">
        <v>59</v>
      </c>
      <c r="B6" s="7" t="s">
        <v>59</v>
      </c>
      <c r="C6" s="7" t="s">
        <v>187</v>
      </c>
      <c r="D6" s="4" t="s">
        <v>291</v>
      </c>
      <c r="E6" t="s">
        <v>811</v>
      </c>
      <c r="F6" s="4" t="s">
        <v>626</v>
      </c>
      <c r="G6" s="4" t="s">
        <v>146</v>
      </c>
      <c r="H6" t="s">
        <v>543</v>
      </c>
      <c r="I6" t="s">
        <v>711</v>
      </c>
      <c r="J6" s="13" t="s">
        <v>701</v>
      </c>
      <c r="K6" t="s">
        <v>611</v>
      </c>
    </row>
    <row r="7" spans="1:11">
      <c r="A7" s="7" t="s">
        <v>189</v>
      </c>
      <c r="B7" s="7" t="s">
        <v>60</v>
      </c>
      <c r="C7" s="7" t="s">
        <v>157</v>
      </c>
      <c r="D7" t="s">
        <v>292</v>
      </c>
      <c r="E7" t="s">
        <v>283</v>
      </c>
      <c r="F7" t="s">
        <v>627</v>
      </c>
      <c r="G7" t="s">
        <v>137</v>
      </c>
      <c r="H7" t="s">
        <v>544</v>
      </c>
      <c r="I7" t="s">
        <v>712</v>
      </c>
      <c r="J7" s="13" t="s">
        <v>718</v>
      </c>
      <c r="K7" t="s">
        <v>566</v>
      </c>
    </row>
    <row r="8" spans="1:11">
      <c r="A8" s="7" t="s">
        <v>190</v>
      </c>
      <c r="B8" s="7" t="s">
        <v>61</v>
      </c>
      <c r="C8" s="7" t="s">
        <v>158</v>
      </c>
      <c r="D8" t="s">
        <v>469</v>
      </c>
      <c r="E8" t="s">
        <v>282</v>
      </c>
      <c r="F8" s="4" t="s">
        <v>628</v>
      </c>
      <c r="G8" s="4" t="s">
        <v>149</v>
      </c>
      <c r="H8" t="s">
        <v>545</v>
      </c>
      <c r="I8" t="s">
        <v>713</v>
      </c>
      <c r="J8" s="13" t="s">
        <v>700</v>
      </c>
      <c r="K8" t="s">
        <v>579</v>
      </c>
    </row>
    <row r="9" spans="1:11">
      <c r="A9" s="7" t="s">
        <v>191</v>
      </c>
      <c r="B9" s="7" t="s">
        <v>62</v>
      </c>
      <c r="C9" s="7" t="s">
        <v>158</v>
      </c>
      <c r="D9" t="s">
        <v>293</v>
      </c>
      <c r="E9" t="s">
        <v>281</v>
      </c>
      <c r="F9" s="4" t="s">
        <v>629</v>
      </c>
      <c r="G9" s="4" t="s">
        <v>148</v>
      </c>
      <c r="H9" t="s">
        <v>546</v>
      </c>
      <c r="I9" t="s">
        <v>714</v>
      </c>
      <c r="J9" s="13" t="s">
        <v>703</v>
      </c>
      <c r="K9" t="s">
        <v>573</v>
      </c>
    </row>
    <row r="10" spans="1:11">
      <c r="A10" s="7" t="s">
        <v>192</v>
      </c>
      <c r="B10" s="7" t="s">
        <v>63</v>
      </c>
      <c r="C10" s="7" t="s">
        <v>159</v>
      </c>
      <c r="D10" t="s">
        <v>470</v>
      </c>
      <c r="E10" t="s">
        <v>280</v>
      </c>
      <c r="F10" t="s">
        <v>630</v>
      </c>
      <c r="G10" t="s">
        <v>139</v>
      </c>
      <c r="H10" t="s">
        <v>547</v>
      </c>
      <c r="I10" t="s">
        <v>715</v>
      </c>
      <c r="J10" s="13" t="s">
        <v>719</v>
      </c>
      <c r="K10" t="s">
        <v>595</v>
      </c>
    </row>
    <row r="11" spans="1:11">
      <c r="A11" s="7" t="s">
        <v>193</v>
      </c>
      <c r="B11" s="7" t="s">
        <v>64</v>
      </c>
      <c r="C11" s="7" t="s">
        <v>159</v>
      </c>
      <c r="D11" t="s">
        <v>294</v>
      </c>
      <c r="E11" t="s">
        <v>279</v>
      </c>
      <c r="F11" t="s">
        <v>631</v>
      </c>
      <c r="G11" t="s">
        <v>130</v>
      </c>
      <c r="H11" t="s">
        <v>548</v>
      </c>
      <c r="I11" t="s">
        <v>716</v>
      </c>
      <c r="J11" s="13" t="s">
        <v>702</v>
      </c>
      <c r="K11" t="s">
        <v>591</v>
      </c>
    </row>
    <row r="12" spans="1:11">
      <c r="A12" s="7" t="s">
        <v>194</v>
      </c>
      <c r="B12" s="7" t="s">
        <v>65</v>
      </c>
      <c r="C12" s="7" t="s">
        <v>65</v>
      </c>
      <c r="D12" t="s">
        <v>295</v>
      </c>
      <c r="E12" t="s">
        <v>278</v>
      </c>
      <c r="F12" t="s">
        <v>632</v>
      </c>
      <c r="G12" t="s">
        <v>143</v>
      </c>
      <c r="H12" t="s">
        <v>549</v>
      </c>
      <c r="I12" t="s">
        <v>717</v>
      </c>
      <c r="J12" s="13" t="s">
        <v>696</v>
      </c>
      <c r="K12" t="s">
        <v>602</v>
      </c>
    </row>
    <row r="13" spans="1:11">
      <c r="A13" s="7" t="s">
        <v>195</v>
      </c>
      <c r="B13" s="7" t="s">
        <v>66</v>
      </c>
      <c r="C13" s="7" t="s">
        <v>65</v>
      </c>
      <c r="D13" t="s">
        <v>471</v>
      </c>
      <c r="E13" t="s">
        <v>731</v>
      </c>
      <c r="F13" t="s">
        <v>633</v>
      </c>
      <c r="G13" t="s">
        <v>144</v>
      </c>
      <c r="H13" t="s">
        <v>550</v>
      </c>
      <c r="J13" s="13" t="s">
        <v>699</v>
      </c>
      <c r="K13" t="s">
        <v>593</v>
      </c>
    </row>
    <row r="14" spans="1:11">
      <c r="A14" s="7" t="s">
        <v>196</v>
      </c>
      <c r="B14" s="7" t="s">
        <v>67</v>
      </c>
      <c r="C14" s="7" t="s">
        <v>67</v>
      </c>
      <c r="D14" t="s">
        <v>287</v>
      </c>
      <c r="E14" t="s">
        <v>732</v>
      </c>
      <c r="F14" t="s">
        <v>634</v>
      </c>
      <c r="G14" t="s">
        <v>134</v>
      </c>
      <c r="H14" t="s">
        <v>551</v>
      </c>
      <c r="J14" s="13" t="s">
        <v>39</v>
      </c>
      <c r="K14" t="s">
        <v>561</v>
      </c>
    </row>
    <row r="15" spans="1:11">
      <c r="A15" s="7" t="s">
        <v>197</v>
      </c>
      <c r="B15" s="7" t="s">
        <v>68</v>
      </c>
      <c r="C15" s="7" t="s">
        <v>68</v>
      </c>
      <c r="D15" t="s">
        <v>472</v>
      </c>
      <c r="E15" t="s">
        <v>733</v>
      </c>
      <c r="F15" t="s">
        <v>635</v>
      </c>
      <c r="G15" t="s">
        <v>135</v>
      </c>
      <c r="H15" t="s">
        <v>552</v>
      </c>
      <c r="J15" t="s">
        <v>697</v>
      </c>
      <c r="K15" t="s">
        <v>598</v>
      </c>
    </row>
    <row r="16" spans="1:11">
      <c r="A16" s="7" t="s">
        <v>198</v>
      </c>
      <c r="B16" s="7" t="s">
        <v>69</v>
      </c>
      <c r="C16" s="7" t="s">
        <v>160</v>
      </c>
      <c r="D16" t="s">
        <v>473</v>
      </c>
      <c r="E16" t="s">
        <v>277</v>
      </c>
      <c r="F16" t="s">
        <v>636</v>
      </c>
      <c r="G16" t="s">
        <v>136</v>
      </c>
      <c r="H16" t="s">
        <v>553</v>
      </c>
      <c r="J16" t="s">
        <v>704</v>
      </c>
      <c r="K16" t="s">
        <v>571</v>
      </c>
    </row>
    <row r="17" spans="1:11">
      <c r="A17" s="7" t="s">
        <v>199</v>
      </c>
      <c r="B17" s="7" t="s">
        <v>70</v>
      </c>
      <c r="C17" s="7" t="s">
        <v>161</v>
      </c>
      <c r="D17" t="s">
        <v>296</v>
      </c>
      <c r="E17" t="s">
        <v>689</v>
      </c>
      <c r="F17" t="s">
        <v>637</v>
      </c>
      <c r="G17" t="s">
        <v>141</v>
      </c>
      <c r="H17" t="s">
        <v>554</v>
      </c>
      <c r="K17" t="s">
        <v>610</v>
      </c>
    </row>
    <row r="18" spans="1:11">
      <c r="A18" s="7" t="s">
        <v>200</v>
      </c>
      <c r="B18" s="7" t="s">
        <v>71</v>
      </c>
      <c r="C18" s="7" t="s">
        <v>162</v>
      </c>
      <c r="D18" t="s">
        <v>650</v>
      </c>
      <c r="E18" t="s">
        <v>276</v>
      </c>
      <c r="F18" t="s">
        <v>638</v>
      </c>
      <c r="G18" t="s">
        <v>142</v>
      </c>
      <c r="H18" t="s">
        <v>555</v>
      </c>
      <c r="K18" t="s">
        <v>565</v>
      </c>
    </row>
    <row r="19" spans="1:11">
      <c r="A19" s="7">
        <v>282</v>
      </c>
      <c r="B19" s="7" t="s">
        <v>72</v>
      </c>
      <c r="C19" s="7" t="s">
        <v>162</v>
      </c>
      <c r="D19" t="s">
        <v>297</v>
      </c>
      <c r="E19" t="s">
        <v>734</v>
      </c>
      <c r="F19" t="s">
        <v>639</v>
      </c>
      <c r="G19" t="s">
        <v>138</v>
      </c>
      <c r="K19" t="s">
        <v>563</v>
      </c>
    </row>
    <row r="20" spans="1:11">
      <c r="A20" s="7" t="s">
        <v>201</v>
      </c>
      <c r="B20" s="7" t="s">
        <v>73</v>
      </c>
      <c r="C20" s="7" t="s">
        <v>162</v>
      </c>
      <c r="D20" t="s">
        <v>474</v>
      </c>
      <c r="E20" t="s">
        <v>688</v>
      </c>
      <c r="F20" s="4" t="s">
        <v>640</v>
      </c>
      <c r="G20" s="4" t="s">
        <v>145</v>
      </c>
      <c r="K20" t="s">
        <v>581</v>
      </c>
    </row>
    <row r="21" spans="1:11">
      <c r="A21" s="7" t="s">
        <v>202</v>
      </c>
      <c r="B21" s="7" t="s">
        <v>74</v>
      </c>
      <c r="C21" s="7" t="s">
        <v>162</v>
      </c>
      <c r="D21" t="s">
        <v>298</v>
      </c>
      <c r="E21" t="s">
        <v>735</v>
      </c>
      <c r="F21" s="4" t="s">
        <v>641</v>
      </c>
      <c r="G21" s="4" t="s">
        <v>147</v>
      </c>
      <c r="K21" t="s">
        <v>597</v>
      </c>
    </row>
    <row r="22" spans="1:11">
      <c r="A22" s="7" t="s">
        <v>203</v>
      </c>
      <c r="B22" s="7" t="s">
        <v>75</v>
      </c>
      <c r="C22" s="7" t="s">
        <v>204</v>
      </c>
      <c r="D22" t="s">
        <v>299</v>
      </c>
      <c r="E22" t="s">
        <v>736</v>
      </c>
      <c r="K22" t="s">
        <v>567</v>
      </c>
    </row>
    <row r="23" spans="1:11">
      <c r="A23" s="7" t="s">
        <v>205</v>
      </c>
      <c r="B23" s="7" t="s">
        <v>76</v>
      </c>
      <c r="C23" s="7" t="s">
        <v>163</v>
      </c>
      <c r="D23" t="s">
        <v>300</v>
      </c>
      <c r="E23" t="s">
        <v>737</v>
      </c>
      <c r="K23" t="s">
        <v>621</v>
      </c>
    </row>
    <row r="24" spans="1:11">
      <c r="A24" s="7" t="s">
        <v>206</v>
      </c>
      <c r="B24" s="7" t="s">
        <v>77</v>
      </c>
      <c r="C24" s="7" t="s">
        <v>164</v>
      </c>
      <c r="D24" t="s">
        <v>301</v>
      </c>
      <c r="E24" t="s">
        <v>690</v>
      </c>
      <c r="K24" t="s">
        <v>590</v>
      </c>
    </row>
    <row r="25" spans="1:11">
      <c r="A25" s="7" t="s">
        <v>207</v>
      </c>
      <c r="B25" s="7" t="s">
        <v>78</v>
      </c>
      <c r="C25" s="7" t="s">
        <v>165</v>
      </c>
      <c r="D25" s="4" t="s">
        <v>475</v>
      </c>
      <c r="E25" t="s">
        <v>691</v>
      </c>
      <c r="K25" t="s">
        <v>568</v>
      </c>
    </row>
    <row r="26" spans="1:11">
      <c r="A26" s="7" t="s">
        <v>208</v>
      </c>
      <c r="B26" s="7" t="s">
        <v>79</v>
      </c>
      <c r="C26" s="7" t="s">
        <v>166</v>
      </c>
      <c r="D26" t="s">
        <v>302</v>
      </c>
      <c r="E26" t="s">
        <v>275</v>
      </c>
      <c r="K26" t="s">
        <v>585</v>
      </c>
    </row>
    <row r="27" spans="1:11">
      <c r="A27" s="7" t="s">
        <v>209</v>
      </c>
      <c r="B27" s="7" t="s">
        <v>80</v>
      </c>
      <c r="C27" s="7" t="s">
        <v>166</v>
      </c>
      <c r="D27" t="s">
        <v>651</v>
      </c>
      <c r="K27" t="s">
        <v>576</v>
      </c>
    </row>
    <row r="28" spans="1:11">
      <c r="A28" s="7" t="s">
        <v>210</v>
      </c>
      <c r="B28" s="7" t="s">
        <v>81</v>
      </c>
      <c r="C28" s="7" t="s">
        <v>167</v>
      </c>
      <c r="D28" t="s">
        <v>303</v>
      </c>
      <c r="K28" t="s">
        <v>617</v>
      </c>
    </row>
    <row r="29" spans="1:11">
      <c r="A29" s="7" t="s">
        <v>211</v>
      </c>
      <c r="B29" s="7" t="s">
        <v>82</v>
      </c>
      <c r="C29" s="7" t="s">
        <v>168</v>
      </c>
      <c r="D29" t="s">
        <v>652</v>
      </c>
      <c r="K29" t="s">
        <v>601</v>
      </c>
    </row>
    <row r="30" spans="1:11">
      <c r="A30" s="7" t="s">
        <v>212</v>
      </c>
      <c r="B30" s="7" t="s">
        <v>83</v>
      </c>
      <c r="C30" s="7" t="s">
        <v>169</v>
      </c>
      <c r="D30" t="s">
        <v>304</v>
      </c>
      <c r="K30" t="s">
        <v>583</v>
      </c>
    </row>
    <row r="31" spans="1:11">
      <c r="A31" s="7" t="s">
        <v>213</v>
      </c>
      <c r="B31" s="7" t="s">
        <v>84</v>
      </c>
      <c r="C31" s="7" t="s">
        <v>84</v>
      </c>
      <c r="D31" t="s">
        <v>653</v>
      </c>
      <c r="K31" t="s">
        <v>574</v>
      </c>
    </row>
    <row r="32" spans="1:11">
      <c r="A32" s="7" t="s">
        <v>214</v>
      </c>
      <c r="B32" s="7" t="s">
        <v>85</v>
      </c>
      <c r="C32" s="7" t="s">
        <v>85</v>
      </c>
      <c r="D32" t="s">
        <v>288</v>
      </c>
      <c r="K32" t="s">
        <v>618</v>
      </c>
    </row>
    <row r="33" spans="1:11">
      <c r="A33" s="7" t="s">
        <v>215</v>
      </c>
      <c r="B33" s="7" t="s">
        <v>86</v>
      </c>
      <c r="C33" s="7" t="s">
        <v>86</v>
      </c>
      <c r="D33" t="s">
        <v>305</v>
      </c>
      <c r="K33" t="s">
        <v>570</v>
      </c>
    </row>
    <row r="34" spans="1:11">
      <c r="A34" s="7" t="s">
        <v>216</v>
      </c>
      <c r="B34" s="7" t="s">
        <v>87</v>
      </c>
      <c r="C34" s="7" t="s">
        <v>86</v>
      </c>
      <c r="D34" s="4" t="s">
        <v>654</v>
      </c>
      <c r="K34" t="s">
        <v>587</v>
      </c>
    </row>
    <row r="35" spans="1:11">
      <c r="A35" s="7" t="s">
        <v>217</v>
      </c>
      <c r="B35" s="7" t="s">
        <v>88</v>
      </c>
      <c r="C35" s="7" t="s">
        <v>86</v>
      </c>
      <c r="D35" t="s">
        <v>306</v>
      </c>
      <c r="K35" t="s">
        <v>622</v>
      </c>
    </row>
    <row r="36" spans="1:11">
      <c r="A36" s="7" t="s">
        <v>218</v>
      </c>
      <c r="B36" s="7" t="s">
        <v>89</v>
      </c>
      <c r="C36" s="7" t="s">
        <v>89</v>
      </c>
      <c r="D36" t="s">
        <v>476</v>
      </c>
      <c r="K36" t="s">
        <v>589</v>
      </c>
    </row>
    <row r="37" spans="1:11">
      <c r="A37" s="7" t="s">
        <v>219</v>
      </c>
      <c r="B37" s="7" t="s">
        <v>90</v>
      </c>
      <c r="C37" s="7" t="s">
        <v>178</v>
      </c>
      <c r="D37" t="s">
        <v>307</v>
      </c>
      <c r="K37" t="s">
        <v>600</v>
      </c>
    </row>
    <row r="38" spans="1:11">
      <c r="A38" s="7" t="s">
        <v>220</v>
      </c>
      <c r="B38" s="7" t="s">
        <v>91</v>
      </c>
      <c r="C38" s="7" t="s">
        <v>170</v>
      </c>
      <c r="D38" t="s">
        <v>308</v>
      </c>
      <c r="K38" t="s">
        <v>620</v>
      </c>
    </row>
    <row r="39" spans="1:11">
      <c r="A39" s="7" t="s">
        <v>221</v>
      </c>
      <c r="B39" s="7" t="s">
        <v>92</v>
      </c>
      <c r="C39" s="7" t="s">
        <v>171</v>
      </c>
      <c r="D39" t="s">
        <v>309</v>
      </c>
      <c r="K39" t="s">
        <v>614</v>
      </c>
    </row>
    <row r="40" spans="1:11">
      <c r="A40" s="7" t="s">
        <v>222</v>
      </c>
      <c r="B40" s="7" t="s">
        <v>93</v>
      </c>
      <c r="C40" s="7" t="s">
        <v>171</v>
      </c>
      <c r="D40" t="s">
        <v>655</v>
      </c>
      <c r="K40" t="s">
        <v>560</v>
      </c>
    </row>
    <row r="41" spans="1:11">
      <c r="A41" s="7" t="s">
        <v>223</v>
      </c>
      <c r="B41" s="7" t="s">
        <v>94</v>
      </c>
      <c r="C41" s="7" t="s">
        <v>171</v>
      </c>
      <c r="D41" t="s">
        <v>477</v>
      </c>
      <c r="K41" t="s">
        <v>557</v>
      </c>
    </row>
    <row r="42" spans="1:11">
      <c r="A42" s="7" t="s">
        <v>224</v>
      </c>
      <c r="B42" s="7" t="s">
        <v>95</v>
      </c>
      <c r="C42" s="7" t="s">
        <v>171</v>
      </c>
      <c r="D42" t="s">
        <v>310</v>
      </c>
      <c r="K42" t="s">
        <v>604</v>
      </c>
    </row>
    <row r="43" spans="1:11">
      <c r="A43" s="7" t="s">
        <v>225</v>
      </c>
      <c r="B43" s="7" t="s">
        <v>96</v>
      </c>
      <c r="C43" s="7" t="s">
        <v>171</v>
      </c>
      <c r="D43" t="s">
        <v>311</v>
      </c>
      <c r="K43" t="s">
        <v>607</v>
      </c>
    </row>
    <row r="44" spans="1:11">
      <c r="A44" s="7" t="s">
        <v>226</v>
      </c>
      <c r="B44" s="7" t="s">
        <v>97</v>
      </c>
      <c r="C44" s="7" t="s">
        <v>171</v>
      </c>
      <c r="D44" t="s">
        <v>656</v>
      </c>
      <c r="K44" t="s">
        <v>569</v>
      </c>
    </row>
    <row r="45" spans="1:11">
      <c r="A45" s="7" t="s">
        <v>227</v>
      </c>
      <c r="B45" s="7" t="s">
        <v>98</v>
      </c>
      <c r="C45" s="7" t="s">
        <v>172</v>
      </c>
      <c r="D45" t="s">
        <v>312</v>
      </c>
      <c r="K45" t="s">
        <v>619</v>
      </c>
    </row>
    <row r="46" spans="1:11">
      <c r="A46" s="7" t="s">
        <v>228</v>
      </c>
      <c r="B46" s="7" t="s">
        <v>99</v>
      </c>
      <c r="C46" s="7" t="s">
        <v>99</v>
      </c>
      <c r="D46" t="s">
        <v>478</v>
      </c>
      <c r="K46" t="s">
        <v>606</v>
      </c>
    </row>
    <row r="47" spans="1:11">
      <c r="A47" s="7" t="s">
        <v>229</v>
      </c>
      <c r="B47" s="7" t="s">
        <v>100</v>
      </c>
      <c r="C47" t="s">
        <v>173</v>
      </c>
      <c r="D47" t="s">
        <v>313</v>
      </c>
      <c r="K47" t="s">
        <v>596</v>
      </c>
    </row>
    <row r="48" spans="1:11">
      <c r="A48" s="7" t="s">
        <v>230</v>
      </c>
      <c r="B48" s="7" t="s">
        <v>101</v>
      </c>
      <c r="C48" s="7" t="s">
        <v>174</v>
      </c>
      <c r="D48" t="s">
        <v>314</v>
      </c>
      <c r="K48" t="s">
        <v>609</v>
      </c>
    </row>
    <row r="49" spans="1:11">
      <c r="A49" s="7" t="s">
        <v>231</v>
      </c>
      <c r="B49" s="7" t="s">
        <v>102</v>
      </c>
      <c r="C49" s="7" t="s">
        <v>175</v>
      </c>
      <c r="D49" t="s">
        <v>315</v>
      </c>
      <c r="K49" t="s">
        <v>558</v>
      </c>
    </row>
    <row r="50" spans="1:11">
      <c r="A50" s="7" t="s">
        <v>232</v>
      </c>
      <c r="B50" s="7" t="s">
        <v>103</v>
      </c>
      <c r="C50" s="7" t="s">
        <v>729</v>
      </c>
      <c r="D50" t="s">
        <v>657</v>
      </c>
      <c r="K50" t="s">
        <v>564</v>
      </c>
    </row>
    <row r="51" spans="1:11">
      <c r="A51" s="7" t="s">
        <v>233</v>
      </c>
      <c r="B51" s="7" t="s">
        <v>104</v>
      </c>
      <c r="C51" s="7" t="s">
        <v>730</v>
      </c>
      <c r="D51" t="s">
        <v>316</v>
      </c>
      <c r="K51" t="s">
        <v>575</v>
      </c>
    </row>
    <row r="52" spans="1:11">
      <c r="A52" s="7" t="s">
        <v>234</v>
      </c>
      <c r="B52" s="7" t="s">
        <v>105</v>
      </c>
      <c r="C52" s="7" t="s">
        <v>182</v>
      </c>
      <c r="D52" t="s">
        <v>479</v>
      </c>
      <c r="K52" t="s">
        <v>580</v>
      </c>
    </row>
    <row r="53" spans="1:11">
      <c r="A53" s="7" t="s">
        <v>235</v>
      </c>
      <c r="B53" s="7" t="s">
        <v>106</v>
      </c>
      <c r="C53" s="7" t="s">
        <v>182</v>
      </c>
      <c r="D53" t="s">
        <v>317</v>
      </c>
      <c r="K53" t="s">
        <v>572</v>
      </c>
    </row>
    <row r="54" spans="1:11">
      <c r="A54" s="7" t="s">
        <v>236</v>
      </c>
      <c r="B54" s="7" t="s">
        <v>107</v>
      </c>
      <c r="C54" s="7" t="s">
        <v>179</v>
      </c>
      <c r="D54" t="s">
        <v>480</v>
      </c>
      <c r="K54" t="s">
        <v>586</v>
      </c>
    </row>
    <row r="55" spans="1:11">
      <c r="A55" s="7" t="s">
        <v>237</v>
      </c>
      <c r="B55" s="7" t="s">
        <v>108</v>
      </c>
      <c r="C55" s="7" t="s">
        <v>238</v>
      </c>
      <c r="D55" t="s">
        <v>658</v>
      </c>
      <c r="K55" t="s">
        <v>603</v>
      </c>
    </row>
    <row r="56" spans="1:11">
      <c r="A56" s="7" t="s">
        <v>239</v>
      </c>
      <c r="B56" s="7" t="s">
        <v>240</v>
      </c>
      <c r="C56" s="7" t="s">
        <v>240</v>
      </c>
      <c r="D56" s="4" t="s">
        <v>481</v>
      </c>
      <c r="K56" t="s">
        <v>584</v>
      </c>
    </row>
    <row r="57" spans="1:11">
      <c r="A57" s="7" t="s">
        <v>241</v>
      </c>
      <c r="B57" s="7" t="s">
        <v>109</v>
      </c>
      <c r="C57" s="7" t="s">
        <v>165</v>
      </c>
      <c r="D57" t="s">
        <v>482</v>
      </c>
      <c r="K57" t="s">
        <v>556</v>
      </c>
    </row>
    <row r="58" spans="1:11">
      <c r="A58" s="7" t="s">
        <v>242</v>
      </c>
      <c r="B58" s="7" t="s">
        <v>110</v>
      </c>
      <c r="C58" s="7" t="s">
        <v>180</v>
      </c>
      <c r="D58" t="s">
        <v>318</v>
      </c>
      <c r="K58" t="s">
        <v>582</v>
      </c>
    </row>
    <row r="59" spans="1:11">
      <c r="A59" s="7" t="s">
        <v>243</v>
      </c>
      <c r="B59" s="7" t="s">
        <v>111</v>
      </c>
      <c r="C59" s="7" t="s">
        <v>111</v>
      </c>
      <c r="D59" t="s">
        <v>483</v>
      </c>
      <c r="K59" t="s">
        <v>588</v>
      </c>
    </row>
    <row r="60" spans="1:11">
      <c r="A60" s="7" t="s">
        <v>244</v>
      </c>
      <c r="B60" s="7" t="s">
        <v>112</v>
      </c>
      <c r="C60" s="7" t="s">
        <v>111</v>
      </c>
      <c r="D60" t="s">
        <v>484</v>
      </c>
      <c r="K60" t="s">
        <v>612</v>
      </c>
    </row>
    <row r="61" spans="1:11">
      <c r="A61" s="7" t="s">
        <v>245</v>
      </c>
      <c r="B61" s="7" t="s">
        <v>113</v>
      </c>
      <c r="C61" s="7" t="s">
        <v>113</v>
      </c>
      <c r="D61" t="s">
        <v>319</v>
      </c>
      <c r="K61" t="s">
        <v>562</v>
      </c>
    </row>
    <row r="62" spans="1:11">
      <c r="A62" s="7" t="s">
        <v>246</v>
      </c>
      <c r="B62" s="7" t="s">
        <v>114</v>
      </c>
      <c r="C62" s="7" t="s">
        <v>249</v>
      </c>
      <c r="D62" s="4" t="s">
        <v>320</v>
      </c>
      <c r="K62" t="s">
        <v>577</v>
      </c>
    </row>
    <row r="63" spans="1:11">
      <c r="A63" s="7" t="s">
        <v>247</v>
      </c>
      <c r="B63" s="7" t="s">
        <v>115</v>
      </c>
      <c r="C63" s="7" t="s">
        <v>176</v>
      </c>
      <c r="D63" t="s">
        <v>321</v>
      </c>
      <c r="K63" t="s">
        <v>615</v>
      </c>
    </row>
    <row r="64" spans="1:11">
      <c r="A64" s="7" t="s">
        <v>248</v>
      </c>
      <c r="B64" s="7" t="s">
        <v>116</v>
      </c>
      <c r="C64" s="7" t="s">
        <v>249</v>
      </c>
      <c r="D64" t="s">
        <v>322</v>
      </c>
      <c r="K64" t="s">
        <v>559</v>
      </c>
    </row>
    <row r="65" spans="1:11">
      <c r="A65" s="7" t="s">
        <v>250</v>
      </c>
      <c r="B65" s="7" t="s">
        <v>117</v>
      </c>
      <c r="C65" s="7" t="s">
        <v>249</v>
      </c>
      <c r="D65" t="s">
        <v>323</v>
      </c>
      <c r="K65" t="s">
        <v>605</v>
      </c>
    </row>
    <row r="66" spans="1:11">
      <c r="A66" s="7" t="s">
        <v>251</v>
      </c>
      <c r="B66" s="7" t="s">
        <v>118</v>
      </c>
      <c r="C66" s="7" t="s">
        <v>249</v>
      </c>
      <c r="D66" t="s">
        <v>324</v>
      </c>
      <c r="K66" t="s">
        <v>592</v>
      </c>
    </row>
    <row r="67" spans="1:11">
      <c r="A67" s="7" t="s">
        <v>252</v>
      </c>
      <c r="B67" s="7" t="s">
        <v>119</v>
      </c>
      <c r="C67" s="7" t="s">
        <v>249</v>
      </c>
      <c r="D67" t="s">
        <v>659</v>
      </c>
      <c r="K67" t="s">
        <v>608</v>
      </c>
    </row>
    <row r="68" spans="1:11">
      <c r="A68" s="7" t="s">
        <v>253</v>
      </c>
      <c r="B68" s="7" t="s">
        <v>120</v>
      </c>
      <c r="C68" s="7" t="s">
        <v>254</v>
      </c>
      <c r="D68" s="4" t="s">
        <v>325</v>
      </c>
      <c r="K68" t="s">
        <v>599</v>
      </c>
    </row>
    <row r="69" spans="1:11">
      <c r="A69" s="7" t="s">
        <v>255</v>
      </c>
      <c r="B69" s="7" t="s">
        <v>121</v>
      </c>
      <c r="C69" s="7" t="s">
        <v>121</v>
      </c>
      <c r="D69" t="s">
        <v>660</v>
      </c>
      <c r="K69" t="s">
        <v>578</v>
      </c>
    </row>
    <row r="70" spans="1:11">
      <c r="A70" s="7" t="s">
        <v>256</v>
      </c>
      <c r="B70" s="7" t="s">
        <v>122</v>
      </c>
      <c r="C70" s="7" t="s">
        <v>181</v>
      </c>
      <c r="D70" t="s">
        <v>326</v>
      </c>
    </row>
    <row r="71" spans="1:11">
      <c r="A71" s="7" t="s">
        <v>257</v>
      </c>
      <c r="B71" s="7" t="s">
        <v>258</v>
      </c>
      <c r="C71" s="7" t="s">
        <v>259</v>
      </c>
      <c r="D71" t="s">
        <v>327</v>
      </c>
    </row>
    <row r="72" spans="1:11">
      <c r="A72" s="7" t="s">
        <v>260</v>
      </c>
      <c r="B72" s="7" t="s">
        <v>261</v>
      </c>
      <c r="C72" s="7" t="s">
        <v>259</v>
      </c>
      <c r="D72" t="s">
        <v>328</v>
      </c>
    </row>
    <row r="73" spans="1:11">
      <c r="A73" s="7" t="s">
        <v>262</v>
      </c>
      <c r="B73" s="7" t="s">
        <v>263</v>
      </c>
      <c r="C73" s="7" t="s">
        <v>259</v>
      </c>
      <c r="D73" t="s">
        <v>329</v>
      </c>
    </row>
    <row r="74" spans="1:11">
      <c r="A74" s="7" t="s">
        <v>264</v>
      </c>
      <c r="B74" s="7" t="s">
        <v>265</v>
      </c>
      <c r="C74" s="7" t="s">
        <v>259</v>
      </c>
      <c r="D74" t="s">
        <v>485</v>
      </c>
    </row>
    <row r="75" spans="1:11">
      <c r="A75" s="7" t="s">
        <v>266</v>
      </c>
      <c r="B75" s="7" t="s">
        <v>267</v>
      </c>
      <c r="C75" s="7" t="s">
        <v>171</v>
      </c>
      <c r="D75" t="s">
        <v>330</v>
      </c>
    </row>
    <row r="76" spans="1:11">
      <c r="A76" s="7" t="s">
        <v>268</v>
      </c>
      <c r="B76" s="7" t="s">
        <v>269</v>
      </c>
      <c r="C76" s="7" t="s">
        <v>171</v>
      </c>
      <c r="D76" t="s">
        <v>486</v>
      </c>
    </row>
    <row r="77" spans="1:11">
      <c r="A77" s="7" t="s">
        <v>270</v>
      </c>
      <c r="B77" s="7" t="s">
        <v>271</v>
      </c>
      <c r="C77" s="7" t="s">
        <v>272</v>
      </c>
      <c r="D77" t="s">
        <v>331</v>
      </c>
    </row>
    <row r="78" spans="1:11">
      <c r="A78" s="7" t="s">
        <v>273</v>
      </c>
      <c r="B78" s="7" t="s">
        <v>274</v>
      </c>
      <c r="C78" s="7" t="s">
        <v>272</v>
      </c>
      <c r="D78" t="s">
        <v>487</v>
      </c>
    </row>
    <row r="79" spans="1:11">
      <c r="C79" s="7"/>
      <c r="D79" t="s">
        <v>332</v>
      </c>
    </row>
    <row r="80" spans="1:11">
      <c r="C80" s="7"/>
      <c r="D80" t="s">
        <v>488</v>
      </c>
    </row>
    <row r="81" spans="3:4">
      <c r="C81" s="7"/>
      <c r="D81" t="s">
        <v>333</v>
      </c>
    </row>
    <row r="82" spans="3:4">
      <c r="C82" s="7"/>
      <c r="D82" t="s">
        <v>334</v>
      </c>
    </row>
    <row r="83" spans="3:4">
      <c r="C83" s="7"/>
      <c r="D83" t="s">
        <v>661</v>
      </c>
    </row>
    <row r="84" spans="3:4">
      <c r="C84" s="7"/>
      <c r="D84" t="s">
        <v>489</v>
      </c>
    </row>
    <row r="85" spans="3:4">
      <c r="C85" s="7"/>
      <c r="D85" t="s">
        <v>335</v>
      </c>
    </row>
    <row r="86" spans="3:4">
      <c r="C86" s="7"/>
      <c r="D86" t="s">
        <v>336</v>
      </c>
    </row>
    <row r="87" spans="3:4">
      <c r="C87" s="7"/>
      <c r="D87" t="s">
        <v>337</v>
      </c>
    </row>
    <row r="88" spans="3:4">
      <c r="C88" s="7"/>
      <c r="D88" t="s">
        <v>490</v>
      </c>
    </row>
    <row r="89" spans="3:4">
      <c r="C89" s="7"/>
      <c r="D89" t="s">
        <v>491</v>
      </c>
    </row>
    <row r="90" spans="3:4">
      <c r="C90" s="7"/>
      <c r="D90" t="s">
        <v>662</v>
      </c>
    </row>
    <row r="91" spans="3:4">
      <c r="C91" s="7"/>
      <c r="D91" t="s">
        <v>338</v>
      </c>
    </row>
    <row r="92" spans="3:4">
      <c r="C92" s="7"/>
      <c r="D92" t="s">
        <v>339</v>
      </c>
    </row>
    <row r="93" spans="3:4">
      <c r="C93" s="7"/>
      <c r="D93" t="s">
        <v>340</v>
      </c>
    </row>
    <row r="94" spans="3:4">
      <c r="C94" s="7"/>
      <c r="D94" t="s">
        <v>740</v>
      </c>
    </row>
    <row r="95" spans="3:4">
      <c r="C95" s="7"/>
      <c r="D95" t="s">
        <v>341</v>
      </c>
    </row>
    <row r="96" spans="3:4">
      <c r="C96" s="7"/>
      <c r="D96" t="s">
        <v>342</v>
      </c>
    </row>
    <row r="97" spans="3:4">
      <c r="C97" s="7"/>
      <c r="D97" t="s">
        <v>663</v>
      </c>
    </row>
    <row r="98" spans="3:4">
      <c r="C98" s="7"/>
      <c r="D98" t="s">
        <v>343</v>
      </c>
    </row>
    <row r="99" spans="3:4">
      <c r="C99" s="7"/>
      <c r="D99" t="s">
        <v>344</v>
      </c>
    </row>
    <row r="100" spans="3:4">
      <c r="C100" s="7"/>
      <c r="D100" t="s">
        <v>345</v>
      </c>
    </row>
    <row r="101" spans="3:4">
      <c r="D101" t="s">
        <v>346</v>
      </c>
    </row>
    <row r="102" spans="3:4">
      <c r="D102" t="s">
        <v>664</v>
      </c>
    </row>
    <row r="103" spans="3:4">
      <c r="D103" t="s">
        <v>347</v>
      </c>
    </row>
    <row r="104" spans="3:4">
      <c r="D104" t="s">
        <v>348</v>
      </c>
    </row>
    <row r="105" spans="3:4">
      <c r="D105" t="s">
        <v>665</v>
      </c>
    </row>
    <row r="106" spans="3:4">
      <c r="D106" t="s">
        <v>741</v>
      </c>
    </row>
    <row r="107" spans="3:4">
      <c r="D107" t="s">
        <v>349</v>
      </c>
    </row>
    <row r="108" spans="3:4">
      <c r="D108" t="s">
        <v>350</v>
      </c>
    </row>
    <row r="109" spans="3:4">
      <c r="D109" t="s">
        <v>351</v>
      </c>
    </row>
    <row r="110" spans="3:4">
      <c r="D110" t="s">
        <v>352</v>
      </c>
    </row>
    <row r="111" spans="3:4">
      <c r="D111" t="s">
        <v>353</v>
      </c>
    </row>
    <row r="112" spans="3:4">
      <c r="D112" t="s">
        <v>354</v>
      </c>
    </row>
    <row r="113" spans="4:4">
      <c r="D113" t="s">
        <v>355</v>
      </c>
    </row>
    <row r="114" spans="4:4">
      <c r="D114" t="s">
        <v>666</v>
      </c>
    </row>
    <row r="115" spans="4:4">
      <c r="D115" t="s">
        <v>356</v>
      </c>
    </row>
    <row r="116" spans="4:4">
      <c r="D116" t="s">
        <v>492</v>
      </c>
    </row>
    <row r="117" spans="4:4">
      <c r="D117" t="s">
        <v>493</v>
      </c>
    </row>
    <row r="118" spans="4:4">
      <c r="D118" t="s">
        <v>357</v>
      </c>
    </row>
    <row r="119" spans="4:4">
      <c r="D119" t="s">
        <v>494</v>
      </c>
    </row>
    <row r="120" spans="4:4">
      <c r="D120" t="s">
        <v>358</v>
      </c>
    </row>
    <row r="121" spans="4:4">
      <c r="D121" t="s">
        <v>359</v>
      </c>
    </row>
    <row r="122" spans="4:4">
      <c r="D122" t="s">
        <v>360</v>
      </c>
    </row>
    <row r="123" spans="4:4">
      <c r="D123" t="s">
        <v>495</v>
      </c>
    </row>
    <row r="124" spans="4:4">
      <c r="D124" t="s">
        <v>361</v>
      </c>
    </row>
    <row r="125" spans="4:4">
      <c r="D125" t="s">
        <v>362</v>
      </c>
    </row>
    <row r="126" spans="4:4">
      <c r="D126" t="s">
        <v>363</v>
      </c>
    </row>
    <row r="127" spans="4:4">
      <c r="D127" t="s">
        <v>496</v>
      </c>
    </row>
    <row r="128" spans="4:4">
      <c r="D128" t="s">
        <v>667</v>
      </c>
    </row>
    <row r="129" spans="4:4">
      <c r="D129" t="s">
        <v>364</v>
      </c>
    </row>
    <row r="130" spans="4:4">
      <c r="D130" t="s">
        <v>365</v>
      </c>
    </row>
    <row r="131" spans="4:4">
      <c r="D131" t="s">
        <v>366</v>
      </c>
    </row>
    <row r="132" spans="4:4">
      <c r="D132" t="s">
        <v>497</v>
      </c>
    </row>
    <row r="133" spans="4:4">
      <c r="D133" t="s">
        <v>498</v>
      </c>
    </row>
    <row r="134" spans="4:4">
      <c r="D134" t="s">
        <v>367</v>
      </c>
    </row>
    <row r="135" spans="4:4">
      <c r="D135" t="s">
        <v>668</v>
      </c>
    </row>
    <row r="136" spans="4:4">
      <c r="D136" t="s">
        <v>499</v>
      </c>
    </row>
    <row r="137" spans="4:4">
      <c r="D137" t="s">
        <v>669</v>
      </c>
    </row>
    <row r="138" spans="4:4">
      <c r="D138" t="s">
        <v>670</v>
      </c>
    </row>
    <row r="139" spans="4:4">
      <c r="D139" t="s">
        <v>368</v>
      </c>
    </row>
    <row r="140" spans="4:4">
      <c r="D140" t="s">
        <v>369</v>
      </c>
    </row>
    <row r="141" spans="4:4">
      <c r="D141" t="s">
        <v>671</v>
      </c>
    </row>
    <row r="142" spans="4:4">
      <c r="D142" t="s">
        <v>370</v>
      </c>
    </row>
    <row r="143" spans="4:4">
      <c r="D143" t="s">
        <v>672</v>
      </c>
    </row>
    <row r="144" spans="4:4">
      <c r="D144" t="s">
        <v>371</v>
      </c>
    </row>
    <row r="145" spans="4:4">
      <c r="D145" t="s">
        <v>673</v>
      </c>
    </row>
    <row r="146" spans="4:4">
      <c r="D146" t="s">
        <v>372</v>
      </c>
    </row>
    <row r="147" spans="4:4">
      <c r="D147" t="s">
        <v>674</v>
      </c>
    </row>
    <row r="148" spans="4:4">
      <c r="D148" t="s">
        <v>85</v>
      </c>
    </row>
    <row r="149" spans="4:4">
      <c r="D149" t="s">
        <v>373</v>
      </c>
    </row>
    <row r="150" spans="4:4">
      <c r="D150" t="s">
        <v>374</v>
      </c>
    </row>
    <row r="151" spans="4:4">
      <c r="D151" t="s">
        <v>375</v>
      </c>
    </row>
    <row r="152" spans="4:4">
      <c r="D152" t="s">
        <v>376</v>
      </c>
    </row>
    <row r="153" spans="4:4">
      <c r="D153" t="s">
        <v>500</v>
      </c>
    </row>
    <row r="154" spans="4:4">
      <c r="D154" t="s">
        <v>377</v>
      </c>
    </row>
    <row r="155" spans="4:4">
      <c r="D155" t="s">
        <v>378</v>
      </c>
    </row>
    <row r="156" spans="4:4">
      <c r="D156" t="s">
        <v>379</v>
      </c>
    </row>
    <row r="157" spans="4:4">
      <c r="D157" t="s">
        <v>380</v>
      </c>
    </row>
    <row r="158" spans="4:4">
      <c r="D158" t="s">
        <v>501</v>
      </c>
    </row>
    <row r="159" spans="4:4">
      <c r="D159" t="s">
        <v>381</v>
      </c>
    </row>
    <row r="160" spans="4:4">
      <c r="D160" t="s">
        <v>502</v>
      </c>
    </row>
    <row r="161" spans="4:4">
      <c r="D161" t="s">
        <v>675</v>
      </c>
    </row>
    <row r="162" spans="4:4">
      <c r="D162" t="s">
        <v>503</v>
      </c>
    </row>
    <row r="163" spans="4:4">
      <c r="D163" t="s">
        <v>504</v>
      </c>
    </row>
    <row r="164" spans="4:4">
      <c r="D164" t="s">
        <v>676</v>
      </c>
    </row>
    <row r="165" spans="4:4">
      <c r="D165" t="s">
        <v>505</v>
      </c>
    </row>
    <row r="166" spans="4:4">
      <c r="D166" t="s">
        <v>382</v>
      </c>
    </row>
    <row r="167" spans="4:4">
      <c r="D167" t="s">
        <v>383</v>
      </c>
    </row>
    <row r="168" spans="4:4">
      <c r="D168" t="s">
        <v>384</v>
      </c>
    </row>
    <row r="169" spans="4:4">
      <c r="D169" t="s">
        <v>385</v>
      </c>
    </row>
    <row r="170" spans="4:4">
      <c r="D170" t="s">
        <v>386</v>
      </c>
    </row>
    <row r="171" spans="4:4">
      <c r="D171" t="s">
        <v>387</v>
      </c>
    </row>
    <row r="172" spans="4:4">
      <c r="D172" t="s">
        <v>388</v>
      </c>
    </row>
    <row r="173" spans="4:4">
      <c r="D173" t="s">
        <v>389</v>
      </c>
    </row>
    <row r="174" spans="4:4">
      <c r="D174" t="s">
        <v>390</v>
      </c>
    </row>
    <row r="175" spans="4:4">
      <c r="D175" t="s">
        <v>391</v>
      </c>
    </row>
    <row r="176" spans="4:4">
      <c r="D176" t="s">
        <v>677</v>
      </c>
    </row>
    <row r="177" spans="4:4">
      <c r="D177" t="s">
        <v>506</v>
      </c>
    </row>
    <row r="178" spans="4:4">
      <c r="D178" t="s">
        <v>507</v>
      </c>
    </row>
    <row r="179" spans="4:4">
      <c r="D179" t="s">
        <v>392</v>
      </c>
    </row>
    <row r="180" spans="4:4">
      <c r="D180" t="s">
        <v>393</v>
      </c>
    </row>
    <row r="181" spans="4:4">
      <c r="D181" t="s">
        <v>678</v>
      </c>
    </row>
    <row r="182" spans="4:4">
      <c r="D182" t="s">
        <v>394</v>
      </c>
    </row>
    <row r="183" spans="4:4">
      <c r="D183" t="s">
        <v>395</v>
      </c>
    </row>
    <row r="184" spans="4:4">
      <c r="D184" t="s">
        <v>396</v>
      </c>
    </row>
    <row r="185" spans="4:4">
      <c r="D185" t="s">
        <v>679</v>
      </c>
    </row>
    <row r="186" spans="4:4">
      <c r="D186" t="s">
        <v>397</v>
      </c>
    </row>
    <row r="187" spans="4:4">
      <c r="D187" t="s">
        <v>398</v>
      </c>
    </row>
    <row r="188" spans="4:4">
      <c r="D188" t="s">
        <v>680</v>
      </c>
    </row>
    <row r="189" spans="4:4">
      <c r="D189" t="s">
        <v>508</v>
      </c>
    </row>
    <row r="190" spans="4:4">
      <c r="D190" t="s">
        <v>399</v>
      </c>
    </row>
    <row r="191" spans="4:4">
      <c r="D191" t="s">
        <v>400</v>
      </c>
    </row>
    <row r="192" spans="4:4">
      <c r="D192" t="s">
        <v>509</v>
      </c>
    </row>
    <row r="193" spans="4:4">
      <c r="D193" t="s">
        <v>401</v>
      </c>
    </row>
    <row r="194" spans="4:4">
      <c r="D194" t="s">
        <v>510</v>
      </c>
    </row>
    <row r="195" spans="4:4">
      <c r="D195" t="s">
        <v>402</v>
      </c>
    </row>
    <row r="196" spans="4:4">
      <c r="D196" t="s">
        <v>403</v>
      </c>
    </row>
    <row r="197" spans="4:4">
      <c r="D197" t="s">
        <v>511</v>
      </c>
    </row>
    <row r="198" spans="4:4">
      <c r="D198" t="s">
        <v>172</v>
      </c>
    </row>
    <row r="199" spans="4:4">
      <c r="D199" t="s">
        <v>404</v>
      </c>
    </row>
    <row r="200" spans="4:4">
      <c r="D200" t="s">
        <v>405</v>
      </c>
    </row>
    <row r="201" spans="4:4">
      <c r="D201" t="s">
        <v>406</v>
      </c>
    </row>
    <row r="202" spans="4:4">
      <c r="D202" t="s">
        <v>407</v>
      </c>
    </row>
    <row r="203" spans="4:4">
      <c r="D203" t="s">
        <v>408</v>
      </c>
    </row>
    <row r="204" spans="4:4">
      <c r="D204" t="s">
        <v>409</v>
      </c>
    </row>
    <row r="205" spans="4:4">
      <c r="D205" t="s">
        <v>410</v>
      </c>
    </row>
    <row r="206" spans="4:4">
      <c r="D206" t="s">
        <v>411</v>
      </c>
    </row>
    <row r="207" spans="4:4">
      <c r="D207" t="s">
        <v>512</v>
      </c>
    </row>
    <row r="208" spans="4:4">
      <c r="D208" t="s">
        <v>681</v>
      </c>
    </row>
    <row r="209" spans="4:4">
      <c r="D209" t="s">
        <v>513</v>
      </c>
    </row>
    <row r="210" spans="4:4">
      <c r="D210" t="s">
        <v>412</v>
      </c>
    </row>
    <row r="211" spans="4:4">
      <c r="D211" t="s">
        <v>413</v>
      </c>
    </row>
    <row r="212" spans="4:4">
      <c r="D212" t="s">
        <v>414</v>
      </c>
    </row>
    <row r="213" spans="4:4">
      <c r="D213" t="s">
        <v>514</v>
      </c>
    </row>
    <row r="214" spans="4:4">
      <c r="D214" t="s">
        <v>682</v>
      </c>
    </row>
    <row r="215" spans="4:4">
      <c r="D215" t="s">
        <v>415</v>
      </c>
    </row>
    <row r="216" spans="4:4">
      <c r="D216" t="s">
        <v>416</v>
      </c>
    </row>
    <row r="217" spans="4:4">
      <c r="D217" t="s">
        <v>417</v>
      </c>
    </row>
    <row r="218" spans="4:4">
      <c r="D218" t="s">
        <v>515</v>
      </c>
    </row>
    <row r="219" spans="4:4">
      <c r="D219" t="s">
        <v>683</v>
      </c>
    </row>
    <row r="220" spans="4:4">
      <c r="D220" t="s">
        <v>418</v>
      </c>
    </row>
    <row r="221" spans="4:4">
      <c r="D221" t="s">
        <v>419</v>
      </c>
    </row>
    <row r="222" spans="4:4">
      <c r="D222" t="s">
        <v>420</v>
      </c>
    </row>
    <row r="223" spans="4:4">
      <c r="D223" t="s">
        <v>516</v>
      </c>
    </row>
    <row r="224" spans="4:4">
      <c r="D224" t="s">
        <v>421</v>
      </c>
    </row>
    <row r="225" spans="4:4">
      <c r="D225" t="s">
        <v>517</v>
      </c>
    </row>
    <row r="226" spans="4:4">
      <c r="D226" t="s">
        <v>518</v>
      </c>
    </row>
    <row r="227" spans="4:4">
      <c r="D227" t="s">
        <v>519</v>
      </c>
    </row>
    <row r="228" spans="4:4">
      <c r="D228" t="s">
        <v>520</v>
      </c>
    </row>
    <row r="229" spans="4:4">
      <c r="D229" t="s">
        <v>422</v>
      </c>
    </row>
    <row r="230" spans="4:4">
      <c r="D230" t="s">
        <v>423</v>
      </c>
    </row>
    <row r="231" spans="4:4">
      <c r="D231" t="s">
        <v>424</v>
      </c>
    </row>
    <row r="232" spans="4:4">
      <c r="D232" t="s">
        <v>425</v>
      </c>
    </row>
    <row r="233" spans="4:4">
      <c r="D233" t="s">
        <v>426</v>
      </c>
    </row>
    <row r="234" spans="4:4">
      <c r="D234" t="s">
        <v>427</v>
      </c>
    </row>
    <row r="235" spans="4:4">
      <c r="D235" t="s">
        <v>238</v>
      </c>
    </row>
    <row r="236" spans="4:4">
      <c r="D236" t="s">
        <v>428</v>
      </c>
    </row>
    <row r="237" spans="4:4">
      <c r="D237" t="s">
        <v>521</v>
      </c>
    </row>
    <row r="238" spans="4:4">
      <c r="D238" t="s">
        <v>429</v>
      </c>
    </row>
    <row r="239" spans="4:4">
      <c r="D239" t="s">
        <v>684</v>
      </c>
    </row>
    <row r="240" spans="4:4">
      <c r="D240" t="s">
        <v>430</v>
      </c>
    </row>
    <row r="241" spans="4:4">
      <c r="D241" t="s">
        <v>431</v>
      </c>
    </row>
    <row r="242" spans="4:4">
      <c r="D242" t="s">
        <v>522</v>
      </c>
    </row>
    <row r="243" spans="4:4">
      <c r="D243" t="s">
        <v>523</v>
      </c>
    </row>
    <row r="244" spans="4:4">
      <c r="D244" t="s">
        <v>432</v>
      </c>
    </row>
    <row r="245" spans="4:4">
      <c r="D245" t="s">
        <v>524</v>
      </c>
    </row>
    <row r="246" spans="4:4">
      <c r="D246" t="s">
        <v>742</v>
      </c>
    </row>
    <row r="247" spans="4:4">
      <c r="D247" t="s">
        <v>685</v>
      </c>
    </row>
    <row r="248" spans="4:4">
      <c r="D248" t="s">
        <v>433</v>
      </c>
    </row>
    <row r="249" spans="4:4">
      <c r="D249" t="s">
        <v>525</v>
      </c>
    </row>
    <row r="250" spans="4:4">
      <c r="D250" t="s">
        <v>434</v>
      </c>
    </row>
    <row r="251" spans="4:4">
      <c r="D251" t="s">
        <v>435</v>
      </c>
    </row>
    <row r="252" spans="4:4">
      <c r="D252" t="s">
        <v>436</v>
      </c>
    </row>
    <row r="253" spans="4:4">
      <c r="D253" t="s">
        <v>526</v>
      </c>
    </row>
    <row r="254" spans="4:4">
      <c r="D254" t="s">
        <v>437</v>
      </c>
    </row>
    <row r="255" spans="4:4">
      <c r="D255" t="s">
        <v>438</v>
      </c>
    </row>
    <row r="256" spans="4:4">
      <c r="D256" t="s">
        <v>439</v>
      </c>
    </row>
    <row r="257" spans="4:4">
      <c r="D257" t="s">
        <v>180</v>
      </c>
    </row>
    <row r="258" spans="4:4">
      <c r="D258" t="s">
        <v>440</v>
      </c>
    </row>
    <row r="259" spans="4:4">
      <c r="D259" t="s">
        <v>441</v>
      </c>
    </row>
    <row r="260" spans="4:4">
      <c r="D260" t="s">
        <v>442</v>
      </c>
    </row>
    <row r="261" spans="4:4">
      <c r="D261" t="s">
        <v>527</v>
      </c>
    </row>
    <row r="262" spans="4:4">
      <c r="D262" t="s">
        <v>443</v>
      </c>
    </row>
    <row r="263" spans="4:4">
      <c r="D263" t="s">
        <v>444</v>
      </c>
    </row>
    <row r="264" spans="4:4">
      <c r="D264" t="s">
        <v>445</v>
      </c>
    </row>
    <row r="265" spans="4:4">
      <c r="D265" t="s">
        <v>446</v>
      </c>
    </row>
    <row r="266" spans="4:4">
      <c r="D266" t="s">
        <v>447</v>
      </c>
    </row>
    <row r="267" spans="4:4">
      <c r="D267" t="s">
        <v>686</v>
      </c>
    </row>
    <row r="268" spans="4:4">
      <c r="D268" t="s">
        <v>448</v>
      </c>
    </row>
    <row r="269" spans="4:4">
      <c r="D269" t="s">
        <v>449</v>
      </c>
    </row>
    <row r="270" spans="4:4">
      <c r="D270" t="s">
        <v>450</v>
      </c>
    </row>
    <row r="271" spans="4:4">
      <c r="D271" t="s">
        <v>451</v>
      </c>
    </row>
    <row r="272" spans="4:4">
      <c r="D272" t="s">
        <v>452</v>
      </c>
    </row>
    <row r="273" spans="4:4">
      <c r="D273" t="s">
        <v>453</v>
      </c>
    </row>
    <row r="274" spans="4:4">
      <c r="D274" t="s">
        <v>454</v>
      </c>
    </row>
    <row r="275" spans="4:4">
      <c r="D275" t="s">
        <v>455</v>
      </c>
    </row>
    <row r="276" spans="4:4">
      <c r="D276" t="s">
        <v>687</v>
      </c>
    </row>
    <row r="277" spans="4:4">
      <c r="D277" t="s">
        <v>528</v>
      </c>
    </row>
    <row r="278" spans="4:4">
      <c r="D278" t="s">
        <v>456</v>
      </c>
    </row>
    <row r="279" spans="4:4">
      <c r="D279" t="s">
        <v>457</v>
      </c>
    </row>
    <row r="280" spans="4:4">
      <c r="D280" t="s">
        <v>458</v>
      </c>
    </row>
    <row r="281" spans="4:4">
      <c r="D281" t="s">
        <v>459</v>
      </c>
    </row>
    <row r="282" spans="4:4">
      <c r="D282" t="s">
        <v>460</v>
      </c>
    </row>
    <row r="283" spans="4:4">
      <c r="D283" t="s">
        <v>529</v>
      </c>
    </row>
    <row r="284" spans="4:4">
      <c r="D284" t="s">
        <v>530</v>
      </c>
    </row>
    <row r="285" spans="4:4">
      <c r="D285" t="s">
        <v>461</v>
      </c>
    </row>
    <row r="286" spans="4:4">
      <c r="D286" t="s">
        <v>531</v>
      </c>
    </row>
    <row r="287" spans="4:4">
      <c r="D287" t="s">
        <v>532</v>
      </c>
    </row>
    <row r="288" spans="4:4">
      <c r="D288" t="s">
        <v>462</v>
      </c>
    </row>
    <row r="289" spans="4:4">
      <c r="D289" t="s">
        <v>463</v>
      </c>
    </row>
    <row r="290" spans="4:4">
      <c r="D290" t="s">
        <v>464</v>
      </c>
    </row>
    <row r="291" spans="4:4">
      <c r="D291" t="s">
        <v>465</v>
      </c>
    </row>
    <row r="292" spans="4:4">
      <c r="D292" t="s">
        <v>466</v>
      </c>
    </row>
    <row r="293" spans="4:4">
      <c r="D293" t="s">
        <v>467</v>
      </c>
    </row>
    <row r="294" spans="4:4">
      <c r="D294" t="s">
        <v>468</v>
      </c>
    </row>
    <row r="295" spans="4:4">
      <c r="D295" t="s">
        <v>533</v>
      </c>
    </row>
    <row r="296" spans="4:4">
      <c r="D296" t="s">
        <v>534</v>
      </c>
    </row>
  </sheetData>
  <autoFilter ref="D1:K293"/>
  <phoneticPr fontId="14" type="noConversion"/>
  <conditionalFormatting sqref="A291:A1048576 A1:A79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workbookViewId="0">
      <selection activeCell="U4" sqref="U4"/>
    </sheetView>
  </sheetViews>
  <sheetFormatPr defaultRowHeight="15"/>
  <cols>
    <col min="2" max="2" width="7.140625" customWidth="1"/>
    <col min="3" max="5" width="10.42578125" customWidth="1"/>
    <col min="6" max="6" width="19.7109375" customWidth="1"/>
    <col min="7" max="9" width="14.28515625" customWidth="1"/>
    <col min="10" max="10" width="8.140625" customWidth="1"/>
    <col min="11" max="11" width="14.28515625" customWidth="1"/>
    <col min="14" max="14" width="29.28515625" customWidth="1"/>
    <col min="15" max="18" width="14.28515625" customWidth="1"/>
    <col min="20" max="20" width="22" customWidth="1"/>
    <col min="21" max="21" width="20.140625" customWidth="1"/>
  </cols>
  <sheetData>
    <row r="1" spans="1:22" s="5" customFormat="1" ht="41.45" customHeight="1">
      <c r="A1" s="5" t="s">
        <v>19</v>
      </c>
      <c r="B1" s="5" t="s">
        <v>28</v>
      </c>
      <c r="C1" s="5" t="s">
        <v>30</v>
      </c>
      <c r="D1" s="5" t="s">
        <v>41</v>
      </c>
      <c r="E1" s="5" t="s">
        <v>642</v>
      </c>
      <c r="F1" s="5" t="s">
        <v>21</v>
      </c>
      <c r="G1" s="5" t="s">
        <v>23</v>
      </c>
      <c r="H1" s="5" t="s">
        <v>47</v>
      </c>
      <c r="I1" s="5" t="s">
        <v>31</v>
      </c>
      <c r="J1" s="5" t="s">
        <v>40</v>
      </c>
      <c r="K1" s="5" t="s">
        <v>41</v>
      </c>
      <c r="N1" s="5" t="s">
        <v>720</v>
      </c>
      <c r="O1" s="5" t="s">
        <v>22</v>
      </c>
      <c r="P1" s="5" t="s">
        <v>24</v>
      </c>
      <c r="Q1" s="5" t="s">
        <v>29</v>
      </c>
      <c r="R1" s="5" t="s">
        <v>32</v>
      </c>
      <c r="S1" s="5" t="s">
        <v>795</v>
      </c>
      <c r="T1" s="6" t="s">
        <v>693</v>
      </c>
      <c r="U1" s="5" t="s">
        <v>5</v>
      </c>
      <c r="V1" s="5" t="s">
        <v>54</v>
      </c>
    </row>
    <row r="2" spans="1:22" ht="14.45" customHeight="1">
      <c r="A2" t="s">
        <v>739</v>
      </c>
      <c r="D2" s="4" t="s">
        <v>1</v>
      </c>
      <c r="F2" s="4" t="s">
        <v>26</v>
      </c>
      <c r="G2" s="4" t="s">
        <v>33</v>
      </c>
      <c r="H2" s="4" t="s">
        <v>36</v>
      </c>
      <c r="I2" s="4" t="s">
        <v>127</v>
      </c>
      <c r="K2" s="4" t="s">
        <v>1</v>
      </c>
      <c r="N2" s="4" t="s">
        <v>725</v>
      </c>
      <c r="O2" s="4" t="s">
        <v>123</v>
      </c>
      <c r="P2" s="4" t="s">
        <v>0</v>
      </c>
      <c r="Q2" s="4" t="s">
        <v>150</v>
      </c>
      <c r="R2" s="4" t="s">
        <v>1</v>
      </c>
      <c r="S2" t="s">
        <v>796</v>
      </c>
      <c r="T2" t="s">
        <v>6</v>
      </c>
      <c r="U2" s="8" t="s">
        <v>152</v>
      </c>
      <c r="V2" s="4" t="s">
        <v>1</v>
      </c>
    </row>
    <row r="3" spans="1:22">
      <c r="A3" t="s">
        <v>738</v>
      </c>
      <c r="B3">
        <v>2025</v>
      </c>
      <c r="C3" s="4" t="s">
        <v>44</v>
      </c>
      <c r="D3" s="4" t="s">
        <v>2</v>
      </c>
      <c r="E3" s="4" t="s">
        <v>643</v>
      </c>
      <c r="F3" s="4" t="s">
        <v>25</v>
      </c>
      <c r="G3" s="4" t="s">
        <v>3</v>
      </c>
      <c r="H3" s="4" t="s">
        <v>37</v>
      </c>
      <c r="I3" s="4" t="s">
        <v>128</v>
      </c>
      <c r="J3" s="4" t="s">
        <v>52</v>
      </c>
      <c r="K3" s="4" t="s">
        <v>2</v>
      </c>
      <c r="N3" s="4" t="s">
        <v>723</v>
      </c>
      <c r="O3" s="4" t="s">
        <v>124</v>
      </c>
      <c r="P3" s="4"/>
      <c r="Q3" s="4" t="s">
        <v>151</v>
      </c>
      <c r="R3" s="4" t="s">
        <v>2</v>
      </c>
      <c r="S3" t="s">
        <v>797</v>
      </c>
      <c r="T3" t="s">
        <v>7</v>
      </c>
      <c r="U3" s="8" t="s">
        <v>153</v>
      </c>
      <c r="V3" s="4" t="s">
        <v>2</v>
      </c>
    </row>
    <row r="4" spans="1:22">
      <c r="B4">
        <v>2026</v>
      </c>
      <c r="C4" s="4" t="s">
        <v>45</v>
      </c>
      <c r="D4" s="4"/>
      <c r="E4" s="4" t="s">
        <v>644</v>
      </c>
      <c r="F4" s="4"/>
      <c r="G4" t="s">
        <v>535</v>
      </c>
      <c r="H4" s="4" t="s">
        <v>814</v>
      </c>
      <c r="I4" s="4" t="s">
        <v>129</v>
      </c>
      <c r="J4" s="4" t="s">
        <v>53</v>
      </c>
      <c r="K4" s="4"/>
      <c r="N4" s="4" t="s">
        <v>728</v>
      </c>
      <c r="O4" s="4" t="s">
        <v>125</v>
      </c>
      <c r="P4" s="4"/>
      <c r="Q4" s="4"/>
      <c r="R4" s="4"/>
      <c r="S4" t="s">
        <v>798</v>
      </c>
      <c r="T4" t="s">
        <v>8</v>
      </c>
      <c r="U4" s="4" t="s">
        <v>816</v>
      </c>
    </row>
    <row r="5" spans="1:22">
      <c r="B5">
        <v>2027</v>
      </c>
      <c r="C5" s="4" t="s">
        <v>43</v>
      </c>
      <c r="D5" s="4"/>
      <c r="E5" s="4" t="s">
        <v>645</v>
      </c>
      <c r="F5" s="4"/>
      <c r="G5" s="4" t="s">
        <v>48</v>
      </c>
      <c r="H5" s="4" t="s">
        <v>536</v>
      </c>
      <c r="I5" s="1" t="s">
        <v>550</v>
      </c>
      <c r="K5" s="4"/>
      <c r="N5" s="4" t="s">
        <v>727</v>
      </c>
      <c r="O5" s="4" t="s">
        <v>126</v>
      </c>
      <c r="P5" s="4"/>
      <c r="Q5" s="4"/>
      <c r="R5" s="4"/>
      <c r="S5" t="s">
        <v>799</v>
      </c>
      <c r="T5" t="s">
        <v>9</v>
      </c>
      <c r="U5" s="4" t="s">
        <v>155</v>
      </c>
    </row>
    <row r="6" spans="1:22">
      <c r="C6" s="4" t="s">
        <v>42</v>
      </c>
      <c r="E6" s="4" t="s">
        <v>646</v>
      </c>
      <c r="G6" s="4" t="s">
        <v>49</v>
      </c>
      <c r="H6" s="4" t="s">
        <v>537</v>
      </c>
      <c r="N6" s="4" t="s">
        <v>726</v>
      </c>
      <c r="O6" s="4" t="s">
        <v>648</v>
      </c>
      <c r="S6" t="s">
        <v>800</v>
      </c>
      <c r="T6" s="2" t="s">
        <v>10</v>
      </c>
      <c r="U6" s="4" t="s">
        <v>154</v>
      </c>
    </row>
    <row r="7" spans="1:22">
      <c r="C7" s="4" t="s">
        <v>647</v>
      </c>
      <c r="G7" s="4" t="s">
        <v>50</v>
      </c>
      <c r="H7" s="4" t="s">
        <v>38</v>
      </c>
      <c r="N7" s="4" t="s">
        <v>721</v>
      </c>
      <c r="S7" t="s">
        <v>801</v>
      </c>
      <c r="T7" t="s">
        <v>11</v>
      </c>
    </row>
    <row r="8" spans="1:22">
      <c r="G8" s="4" t="s">
        <v>51</v>
      </c>
      <c r="H8" s="4" t="s">
        <v>538</v>
      </c>
      <c r="N8" s="4" t="s">
        <v>722</v>
      </c>
      <c r="S8" t="s">
        <v>802</v>
      </c>
      <c r="T8" t="s">
        <v>12</v>
      </c>
    </row>
    <row r="9" spans="1:22">
      <c r="G9" s="4"/>
      <c r="H9" s="4" t="s">
        <v>539</v>
      </c>
      <c r="N9" s="4" t="s">
        <v>724</v>
      </c>
      <c r="S9" t="s">
        <v>803</v>
      </c>
      <c r="T9" t="s">
        <v>13</v>
      </c>
    </row>
    <row r="10" spans="1:22">
      <c r="S10" t="s">
        <v>804</v>
      </c>
      <c r="T10" t="s">
        <v>14</v>
      </c>
    </row>
    <row r="11" spans="1:22">
      <c r="S11" t="s">
        <v>805</v>
      </c>
      <c r="T11" t="s">
        <v>15</v>
      </c>
    </row>
    <row r="12" spans="1:22">
      <c r="S12" t="s">
        <v>806</v>
      </c>
      <c r="T12" t="s">
        <v>16</v>
      </c>
    </row>
    <row r="13" spans="1:22">
      <c r="N13" s="4"/>
      <c r="S13" t="s">
        <v>807</v>
      </c>
      <c r="T13" s="3" t="s">
        <v>17</v>
      </c>
    </row>
    <row r="14" spans="1:22">
      <c r="N14" s="4"/>
      <c r="S14" t="s">
        <v>808</v>
      </c>
      <c r="T14" s="3" t="s">
        <v>18</v>
      </c>
    </row>
    <row r="15" spans="1:22">
      <c r="N15" s="4"/>
    </row>
    <row r="16" spans="1:22">
      <c r="N16" s="4"/>
    </row>
    <row r="17" spans="14:14">
      <c r="N17" s="4"/>
    </row>
  </sheetData>
  <autoFilter ref="B1:U1"/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Item</vt:lpstr>
      <vt:lpstr>Joney cost </vt:lpstr>
      <vt:lpstr>Factory Cost</vt:lpstr>
      <vt:lpstr>ValueSelect</vt:lpstr>
      <vt:lpstr>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cp:lastPrinted>2026-03-24T07:55:50Z</cp:lastPrinted>
  <dcterms:created xsi:type="dcterms:W3CDTF">2025-03-10T18:28:45Z</dcterms:created>
  <dcterms:modified xsi:type="dcterms:W3CDTF">2026-03-26T01:52:52Z</dcterms:modified>
</cp:coreProperties>
</file>