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Item!$A$1:$BE$36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s">'[5]1-Import Product Data Sheet'!$X$2</definedName>
    <definedName name="AssortedSKU_Range">[6]Mapping!$J$2:$J$3</definedName>
    <definedName name="ATotalsPos">#REF!</definedName>
    <definedName name="BASI">'[2]Quote Sheet All SKUs'!#REF!</definedName>
    <definedName name="bigidea">[7]Lists!$I$6:$I$29</definedName>
    <definedName name="BLK">'[2]Quote Sheet All SKUs'!#REF!</definedName>
    <definedName name="Brand">'[8]1-Import Product Data Sheet'!$N$102:$N$144</definedName>
    <definedName name="Branded">[7]Lists!$F$6:$F$38</definedName>
    <definedName name="brands">'[3]other data'!$K$2:$K$48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[9]Sheet1!$DW$2:$DW$3</definedName>
    <definedName name="categoryfinal">'[10]Import Quote Sheet'!$A$90:$A$190</definedName>
    <definedName name="chargeback">'[3]other data'!$B$2:$B$6</definedName>
    <definedName name="CodeCountry">[11]Dropdowns!$G$3:$G$51</definedName>
    <definedName name="color">[7]Lists!$J$6:$J$29</definedName>
    <definedName name="colour">[9]Sheet1!$EH$2:$EH$3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stCol">#REF!</definedName>
    <definedName name="countries">'[3]other data'!$I$3:$I$249</definedName>
    <definedName name="crs">[12]Sheet1!$A$3:$C$1000</definedName>
    <definedName name="Cycle">[7]Lists!$E$6:$E$30</definedName>
    <definedName name="d">[13]Mapping!$AR$2:$AR$84</definedName>
    <definedName name="DCProcessCodes">#REF!</definedName>
    <definedName name="DDEmsg">#REF!</definedName>
    <definedName name="dealPricing_Range">[6]Mapping!$BD$2:$BD$3</definedName>
    <definedName name="del">[12]Sheet1!$G$3:$H$518</definedName>
    <definedName name="den">[7]Lists!$L$6:$L$29</definedName>
    <definedName name="Description1_Range">[6]Mapping!$AQ$2:$AQ$72</definedName>
    <definedName name="Description2_Range">[6]Mapping!$AR$2:$AR$84</definedName>
    <definedName name="DesignStrat">[14]Info!$F$3:$F$5</definedName>
    <definedName name="diffgrp">'[3]diff group head'!$A$2:$A$47</definedName>
    <definedName name="DIFFS">'[3]other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[15]Costs!$J$11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nalports">'[10]Import Quote Sheet'!$B$90:$B$123</definedName>
    <definedName name="foam">[9]Sheet1!$EC$2:$EC$3</definedName>
    <definedName name="FOBCostPerPiece">#REF!</definedName>
    <definedName name="freight">'[3]other data'!$AC$3:$AC$14</definedName>
    <definedName name="FreightTerms">[11]Dropdowns!$B$3:$B$139</definedName>
    <definedName name="FUR">'[2]Quote Sheet All SKUs'!#REF!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>[16]Mapping!$X$2:$X$5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INITIALBUY">'[17]X-LIST'!$G$2:$G$7</definedName>
    <definedName name="KD">[9]Sheet1!$DS$2:$DS$2</definedName>
    <definedName name="LGT">'[2]Quote Sheet All SKUs'!#REF!</definedName>
    <definedName name="LicensedProduct_Range">[6]Mapping!$AF$2:$AF$3</definedName>
    <definedName name="LIFESTYLE">'[17]X-LIST'!$C$2:$C$7</definedName>
    <definedName name="loctype">'[3]other data'!$BN$2:$BN$6</definedName>
    <definedName name="M">[9]Sheet1!$EA$2:$EA$3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wnedCol">#REF!</definedName>
    <definedName name="PACK">[9]Sheet1!$EE$2:$EE$3</definedName>
    <definedName name="PackageType">'[8]1-Import Product Data Sheet'!$L$102:$L$131</definedName>
    <definedName name="PackCol">#REF!</definedName>
    <definedName name="PayTerms">[11]Dropdowns!$C$3:$C$4</definedName>
    <definedName name="PDQList">'[8]1-Import Product Data Sheet'!$AR$1:$AR$24</definedName>
    <definedName name="PET">'[2]Quote Sheet All SKUs'!#REF!</definedName>
    <definedName name="PETB">'[2]Quote Sheet All SKUs'!#REF!</definedName>
    <definedName name="PkgFormat">[14]Info!$E$2:$E$49</definedName>
    <definedName name="po_type">'[3]other data'!$AU$2:$AU$11</definedName>
    <definedName name="PORT_IFF">[18]a!$A$10:$B$35</definedName>
    <definedName name="PortSeq">'[8]1-Import Product Data Sheet'!$U$2</definedName>
    <definedName name="PortSeqLCL">#REF!</definedName>
    <definedName name="POtype">#REF!</definedName>
    <definedName name="Preticketed_Range">[6]Mapping!$H$2:$H$3</definedName>
    <definedName name="PrevBuy">'[8]1-Import Product Data Sheet'!$AR$26:$AR$27</definedName>
    <definedName name="ProfileDesc">#REF!</definedName>
    <definedName name="QSFOB">[19]Q1!$C$38</definedName>
    <definedName name="RateSeq">'[8]1-Import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PR_o_YN_Rangee">[16]Mapping!$AL$2:$AL$3</definedName>
    <definedName name="retailUS_O_YN_Range">[6]Mapping!$AT$2:$AT$3</definedName>
    <definedName name="RoutingDesc">#REF!</definedName>
    <definedName name="runnum">'[3]other data'!$BI$2:$BI$18</definedName>
    <definedName name="scalenum">'[3]other data'!$BG$2:$BG$18</definedName>
    <definedName name="SellUnits_Range">[6]Mapping!$D$2:$D$53</definedName>
    <definedName name="SHET">'[2]Quote Sheet All SKUs'!#REF!</definedName>
    <definedName name="size1">#REF!</definedName>
    <definedName name="size1a">#REF!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[6]Mapping!$BF$2:$BF$3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ood">[9]Sheet1!$EG$2:$EG$3</definedName>
    <definedName name="World1">[7]Lists!$H$6:$H$29</definedName>
    <definedName name="YN">'[20]Page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6" i="1" l="1"/>
  <c r="AZ36" i="1"/>
  <c r="AL36" i="1" s="1"/>
  <c r="AU36" i="1"/>
  <c r="AP36" i="1"/>
  <c r="AN36" i="1"/>
  <c r="AK36" i="1"/>
  <c r="AI36" i="1"/>
  <c r="BE35" i="1"/>
  <c r="AZ35" i="1"/>
  <c r="BB35" i="1" s="1"/>
  <c r="AU35" i="1"/>
  <c r="AP35" i="1"/>
  <c r="AN35" i="1"/>
  <c r="AL35" i="1"/>
  <c r="AK35" i="1"/>
  <c r="AI35" i="1"/>
  <c r="BE34" i="1"/>
  <c r="AZ34" i="1"/>
  <c r="BB34" i="1" s="1"/>
  <c r="AU34" i="1"/>
  <c r="AP34" i="1"/>
  <c r="AN34" i="1"/>
  <c r="AL34" i="1"/>
  <c r="AK34" i="1"/>
  <c r="AI34" i="1"/>
  <c r="BE33" i="1"/>
  <c r="BB33" i="1"/>
  <c r="AZ33" i="1"/>
  <c r="AU33" i="1"/>
  <c r="AP33" i="1"/>
  <c r="AN33" i="1"/>
  <c r="AL33" i="1"/>
  <c r="AK33" i="1"/>
  <c r="AI33" i="1"/>
  <c r="M33" i="1"/>
  <c r="M34" i="1" s="1"/>
  <c r="M35" i="1" s="1"/>
  <c r="M36" i="1" s="1"/>
  <c r="BE32" i="1"/>
  <c r="AZ32" i="1"/>
  <c r="AU32" i="1"/>
  <c r="AP32" i="1"/>
  <c r="AN32" i="1"/>
  <c r="AK32" i="1"/>
  <c r="AI32" i="1"/>
  <c r="BE31" i="1"/>
  <c r="AZ31" i="1"/>
  <c r="AU31" i="1"/>
  <c r="AP31" i="1"/>
  <c r="AN31" i="1"/>
  <c r="AK31" i="1"/>
  <c r="AI31" i="1"/>
  <c r="BE30" i="1"/>
  <c r="BB30" i="1"/>
  <c r="AZ30" i="1"/>
  <c r="AU30" i="1"/>
  <c r="AP30" i="1"/>
  <c r="AN30" i="1"/>
  <c r="AL30" i="1"/>
  <c r="AK30" i="1"/>
  <c r="AI30" i="1"/>
  <c r="BE29" i="1"/>
  <c r="AZ29" i="1"/>
  <c r="BB29" i="1" s="1"/>
  <c r="AU29" i="1"/>
  <c r="AP29" i="1"/>
  <c r="AN29" i="1"/>
  <c r="AL29" i="1"/>
  <c r="AK29" i="1"/>
  <c r="AI29" i="1"/>
  <c r="BE28" i="1"/>
  <c r="AZ28" i="1"/>
  <c r="BB28" i="1" s="1"/>
  <c r="AU28" i="1"/>
  <c r="AP28" i="1"/>
  <c r="AN28" i="1"/>
  <c r="AL28" i="1"/>
  <c r="AK28" i="1"/>
  <c r="AI28" i="1"/>
  <c r="M28" i="1"/>
  <c r="M29" i="1" s="1"/>
  <c r="M30" i="1" s="1"/>
  <c r="M31" i="1" s="1"/>
  <c r="BE27" i="1"/>
  <c r="AZ27" i="1"/>
  <c r="BB27" i="1" s="1"/>
  <c r="AU27" i="1"/>
  <c r="AP27" i="1"/>
  <c r="AN27" i="1"/>
  <c r="AK27" i="1"/>
  <c r="AI27" i="1"/>
  <c r="BE26" i="1"/>
  <c r="AZ26" i="1"/>
  <c r="BB26" i="1" s="1"/>
  <c r="AU26" i="1"/>
  <c r="AP26" i="1"/>
  <c r="AN26" i="1"/>
  <c r="AK26" i="1"/>
  <c r="AI26" i="1"/>
  <c r="BE25" i="1"/>
  <c r="AZ25" i="1"/>
  <c r="BB25" i="1" s="1"/>
  <c r="AU25" i="1"/>
  <c r="AP25" i="1"/>
  <c r="AN25" i="1"/>
  <c r="AL25" i="1"/>
  <c r="AK25" i="1"/>
  <c r="AI25" i="1"/>
  <c r="BE24" i="1"/>
  <c r="AZ24" i="1"/>
  <c r="AU24" i="1"/>
  <c r="AP24" i="1"/>
  <c r="AN24" i="1"/>
  <c r="AK24" i="1"/>
  <c r="AI24" i="1"/>
  <c r="BE23" i="1"/>
  <c r="AZ23" i="1"/>
  <c r="AU23" i="1"/>
  <c r="AP23" i="1"/>
  <c r="AN23" i="1"/>
  <c r="AK23" i="1"/>
  <c r="AI23" i="1"/>
  <c r="M23" i="1"/>
  <c r="M24" i="1" s="1"/>
  <c r="M25" i="1" s="1"/>
  <c r="M26" i="1" s="1"/>
  <c r="BE22" i="1"/>
  <c r="BB22" i="1"/>
  <c r="AZ22" i="1"/>
  <c r="AU22" i="1"/>
  <c r="AP22" i="1"/>
  <c r="AN22" i="1"/>
  <c r="AL22" i="1"/>
  <c r="AK22" i="1"/>
  <c r="AI22" i="1"/>
  <c r="BE21" i="1"/>
  <c r="AZ21" i="1"/>
  <c r="AL21" i="1" s="1"/>
  <c r="AU21" i="1"/>
  <c r="AP21" i="1"/>
  <c r="AN21" i="1"/>
  <c r="AK21" i="1"/>
  <c r="AI21" i="1"/>
  <c r="BE20" i="1"/>
  <c r="BB20" i="1"/>
  <c r="AZ20" i="1"/>
  <c r="AU20" i="1"/>
  <c r="AP20" i="1"/>
  <c r="AN20" i="1"/>
  <c r="AL20" i="1"/>
  <c r="AK20" i="1"/>
  <c r="AI20" i="1"/>
  <c r="BE19" i="1"/>
  <c r="AZ19" i="1"/>
  <c r="AU19" i="1"/>
  <c r="AP19" i="1"/>
  <c r="AN19" i="1"/>
  <c r="AK19" i="1"/>
  <c r="AI19" i="1"/>
  <c r="BE18" i="1"/>
  <c r="AZ18" i="1"/>
  <c r="AU18" i="1"/>
  <c r="AP18" i="1"/>
  <c r="AN18" i="1"/>
  <c r="AK18" i="1"/>
  <c r="AI18" i="1"/>
  <c r="M18" i="1"/>
  <c r="M19" i="1" s="1"/>
  <c r="M20" i="1" s="1"/>
  <c r="M21" i="1" s="1"/>
  <c r="BE17" i="1"/>
  <c r="BB17" i="1"/>
  <c r="AZ17" i="1"/>
  <c r="AU17" i="1"/>
  <c r="AP17" i="1"/>
  <c r="AN17" i="1"/>
  <c r="AL17" i="1"/>
  <c r="AK17" i="1"/>
  <c r="AI17" i="1"/>
  <c r="BE16" i="1"/>
  <c r="AZ16" i="1"/>
  <c r="BB16" i="1" s="1"/>
  <c r="AU16" i="1"/>
  <c r="AP16" i="1"/>
  <c r="AN16" i="1"/>
  <c r="AL16" i="1"/>
  <c r="AK16" i="1"/>
  <c r="AI16" i="1"/>
  <c r="W16" i="1"/>
  <c r="W21" i="1" s="1"/>
  <c r="W26" i="1" s="1"/>
  <c r="W31" i="1" s="1"/>
  <c r="W36" i="1" s="1"/>
  <c r="BE15" i="1"/>
  <c r="AZ15" i="1"/>
  <c r="AL15" i="1" s="1"/>
  <c r="AU15" i="1"/>
  <c r="AP15" i="1"/>
  <c r="AN15" i="1"/>
  <c r="AK15" i="1"/>
  <c r="AI15" i="1"/>
  <c r="BE14" i="1"/>
  <c r="AZ14" i="1"/>
  <c r="BB14" i="1" s="1"/>
  <c r="AU14" i="1"/>
  <c r="AP14" i="1"/>
  <c r="AN14" i="1"/>
  <c r="AL14" i="1"/>
  <c r="AK14" i="1"/>
  <c r="AI14" i="1"/>
  <c r="BE13" i="1"/>
  <c r="AZ13" i="1"/>
  <c r="BB13" i="1" s="1"/>
  <c r="AU13" i="1"/>
  <c r="AP13" i="1"/>
  <c r="AN13" i="1"/>
  <c r="AK13" i="1"/>
  <c r="AI13" i="1"/>
  <c r="U13" i="1"/>
  <c r="U18" i="1" s="1"/>
  <c r="U23" i="1" s="1"/>
  <c r="U28" i="1" s="1"/>
  <c r="U33" i="1" s="1"/>
  <c r="M13" i="1"/>
  <c r="M14" i="1" s="1"/>
  <c r="M15" i="1" s="1"/>
  <c r="M16" i="1" s="1"/>
  <c r="BE12" i="1"/>
  <c r="AZ12" i="1"/>
  <c r="BB12" i="1" s="1"/>
  <c r="AU12" i="1"/>
  <c r="AP12" i="1"/>
  <c r="AN12" i="1"/>
  <c r="AK12" i="1"/>
  <c r="AI12" i="1"/>
  <c r="BE11" i="1"/>
  <c r="AZ11" i="1"/>
  <c r="BB11" i="1" s="1"/>
  <c r="AU11" i="1"/>
  <c r="AR11" i="1"/>
  <c r="AP11" i="1"/>
  <c r="AN11" i="1"/>
  <c r="AK11" i="1"/>
  <c r="AI11" i="1"/>
  <c r="AF11" i="1"/>
  <c r="W11" i="1"/>
  <c r="V11" i="1"/>
  <c r="V16" i="1" s="1"/>
  <c r="V21" i="1" s="1"/>
  <c r="V26" i="1" s="1"/>
  <c r="V31" i="1" s="1"/>
  <c r="V36" i="1" s="1"/>
  <c r="U11" i="1"/>
  <c r="U16" i="1" s="1"/>
  <c r="U21" i="1" s="1"/>
  <c r="U26" i="1" s="1"/>
  <c r="U31" i="1" s="1"/>
  <c r="U36" i="1" s="1"/>
  <c r="T11" i="1"/>
  <c r="T16" i="1" s="1"/>
  <c r="R11" i="1"/>
  <c r="R16" i="1" s="1"/>
  <c r="BE10" i="1"/>
  <c r="AZ10" i="1"/>
  <c r="AL10" i="1" s="1"/>
  <c r="AU10" i="1"/>
  <c r="AP10" i="1"/>
  <c r="AN10" i="1"/>
  <c r="AK10" i="1"/>
  <c r="AI10" i="1"/>
  <c r="W10" i="1"/>
  <c r="W15" i="1" s="1"/>
  <c r="W20" i="1" s="1"/>
  <c r="W25" i="1" s="1"/>
  <c r="W30" i="1" s="1"/>
  <c r="W35" i="1" s="1"/>
  <c r="V10" i="1"/>
  <c r="V15" i="1" s="1"/>
  <c r="V20" i="1" s="1"/>
  <c r="V25" i="1" s="1"/>
  <c r="V30" i="1" s="1"/>
  <c r="V35" i="1" s="1"/>
  <c r="U10" i="1"/>
  <c r="U15" i="1" s="1"/>
  <c r="U20" i="1" s="1"/>
  <c r="U25" i="1" s="1"/>
  <c r="U30" i="1" s="1"/>
  <c r="U35" i="1" s="1"/>
  <c r="T10" i="1"/>
  <c r="T15" i="1" s="1"/>
  <c r="R10" i="1"/>
  <c r="AR10" i="1" s="1"/>
  <c r="BE9" i="1"/>
  <c r="AZ9" i="1"/>
  <c r="BB9" i="1" s="1"/>
  <c r="AU9" i="1"/>
  <c r="AR9" i="1"/>
  <c r="AP9" i="1"/>
  <c r="AN9" i="1"/>
  <c r="AK9" i="1"/>
  <c r="AI9" i="1"/>
  <c r="W9" i="1"/>
  <c r="W14" i="1" s="1"/>
  <c r="W19" i="1" s="1"/>
  <c r="W24" i="1" s="1"/>
  <c r="W29" i="1" s="1"/>
  <c r="W34" i="1" s="1"/>
  <c r="V9" i="1"/>
  <c r="V14" i="1" s="1"/>
  <c r="V19" i="1" s="1"/>
  <c r="V24" i="1" s="1"/>
  <c r="V29" i="1" s="1"/>
  <c r="V34" i="1" s="1"/>
  <c r="U9" i="1"/>
  <c r="U14" i="1" s="1"/>
  <c r="U19" i="1" s="1"/>
  <c r="U24" i="1" s="1"/>
  <c r="U29" i="1" s="1"/>
  <c r="U34" i="1" s="1"/>
  <c r="T9" i="1"/>
  <c r="T14" i="1" s="1"/>
  <c r="T19" i="1" s="1"/>
  <c r="R9" i="1"/>
  <c r="R14" i="1" s="1"/>
  <c r="AF14" i="1" s="1"/>
  <c r="BE8" i="1"/>
  <c r="AZ8" i="1"/>
  <c r="BB8" i="1" s="1"/>
  <c r="AU8" i="1"/>
  <c r="AP8" i="1"/>
  <c r="AN8" i="1"/>
  <c r="AK8" i="1"/>
  <c r="AI8" i="1"/>
  <c r="W8" i="1"/>
  <c r="W13" i="1" s="1"/>
  <c r="W18" i="1" s="1"/>
  <c r="W23" i="1" s="1"/>
  <c r="W28" i="1" s="1"/>
  <c r="W33" i="1" s="1"/>
  <c r="V8" i="1"/>
  <c r="V13" i="1" s="1"/>
  <c r="V18" i="1" s="1"/>
  <c r="V23" i="1" s="1"/>
  <c r="V28" i="1" s="1"/>
  <c r="V33" i="1" s="1"/>
  <c r="U8" i="1"/>
  <c r="T8" i="1"/>
  <c r="T13" i="1" s="1"/>
  <c r="R8" i="1"/>
  <c r="M8" i="1"/>
  <c r="M9" i="1" s="1"/>
  <c r="M10" i="1" s="1"/>
  <c r="M11" i="1" s="1"/>
  <c r="BE7" i="1"/>
  <c r="AZ7" i="1"/>
  <c r="BB7" i="1" s="1"/>
  <c r="AU7" i="1"/>
  <c r="AR7" i="1"/>
  <c r="AP7" i="1"/>
  <c r="AN7" i="1"/>
  <c r="AK7" i="1"/>
  <c r="AI7" i="1"/>
  <c r="W7" i="1"/>
  <c r="W12" i="1" s="1"/>
  <c r="W17" i="1" s="1"/>
  <c r="W22" i="1" s="1"/>
  <c r="W27" i="1" s="1"/>
  <c r="W32" i="1" s="1"/>
  <c r="V7" i="1"/>
  <c r="V12" i="1" s="1"/>
  <c r="V17" i="1" s="1"/>
  <c r="V22" i="1" s="1"/>
  <c r="V27" i="1" s="1"/>
  <c r="V32" i="1" s="1"/>
  <c r="U7" i="1"/>
  <c r="U12" i="1" s="1"/>
  <c r="U17" i="1" s="1"/>
  <c r="U22" i="1" s="1"/>
  <c r="U27" i="1" s="1"/>
  <c r="U32" i="1" s="1"/>
  <c r="T7" i="1"/>
  <c r="R7" i="1"/>
  <c r="R12" i="1" s="1"/>
  <c r="BE6" i="1"/>
  <c r="AZ6" i="1"/>
  <c r="AL6" i="1" s="1"/>
  <c r="AU6" i="1"/>
  <c r="AR6" i="1"/>
  <c r="AP6" i="1"/>
  <c r="AN6" i="1"/>
  <c r="AK6" i="1"/>
  <c r="AI6" i="1"/>
  <c r="AF6" i="1"/>
  <c r="Y6" i="1"/>
  <c r="AA6" i="1" s="1"/>
  <c r="AC6" i="1" s="1"/>
  <c r="BE5" i="1"/>
  <c r="AZ5" i="1"/>
  <c r="BB5" i="1" s="1"/>
  <c r="AU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AG3" i="1" s="1"/>
  <c r="M3" i="1"/>
  <c r="M4" i="1" s="1"/>
  <c r="M5" i="1" s="1"/>
  <c r="M6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BB2" i="1" l="1"/>
  <c r="BB6" i="1"/>
  <c r="AG2" i="1"/>
  <c r="AG4" i="1"/>
  <c r="AG6" i="1"/>
  <c r="AL26" i="1"/>
  <c r="AL27" i="1"/>
  <c r="AL9" i="1"/>
  <c r="AV9" i="1" s="1"/>
  <c r="AR14" i="1"/>
  <c r="AV14" i="1" s="1"/>
  <c r="BB21" i="1"/>
  <c r="AV2" i="1"/>
  <c r="AW2" i="1" s="1"/>
  <c r="AV6" i="1"/>
  <c r="AW6" i="1" s="1"/>
  <c r="Y13" i="1"/>
  <c r="AA13" i="1" s="1"/>
  <c r="AC13" i="1" s="1"/>
  <c r="AV10" i="1"/>
  <c r="Y7" i="1"/>
  <c r="AA7" i="1" s="1"/>
  <c r="AC7" i="1" s="1"/>
  <c r="AF7" i="1"/>
  <c r="Y9" i="1"/>
  <c r="AA9" i="1" s="1"/>
  <c r="AC9" i="1" s="1"/>
  <c r="T12" i="1"/>
  <c r="T17" i="1" s="1"/>
  <c r="T22" i="1" s="1"/>
  <c r="R21" i="1"/>
  <c r="AR16" i="1"/>
  <c r="AF16" i="1"/>
  <c r="AV16" i="1"/>
  <c r="R17" i="1"/>
  <c r="AF12" i="1"/>
  <c r="AR12" i="1"/>
  <c r="T20" i="1"/>
  <c r="Y15" i="1"/>
  <c r="AA15" i="1" s="1"/>
  <c r="AC15" i="1" s="1"/>
  <c r="Y16" i="1"/>
  <c r="AA16" i="1" s="1"/>
  <c r="AC16" i="1" s="1"/>
  <c r="T21" i="1"/>
  <c r="Y17" i="1"/>
  <c r="AA17" i="1" s="1"/>
  <c r="AC17" i="1" s="1"/>
  <c r="R13" i="1"/>
  <c r="T24" i="1"/>
  <c r="Y19" i="1"/>
  <c r="AA19" i="1" s="1"/>
  <c r="AC19" i="1" s="1"/>
  <c r="BB24" i="1"/>
  <c r="AL24" i="1"/>
  <c r="AL3" i="1"/>
  <c r="AV3" i="1" s="1"/>
  <c r="AW3" i="1" s="1"/>
  <c r="AL7" i="1"/>
  <c r="AV7" i="1" s="1"/>
  <c r="AR8" i="1"/>
  <c r="Y10" i="1"/>
  <c r="AA10" i="1" s="1"/>
  <c r="AC10" i="1" s="1"/>
  <c r="AL11" i="1"/>
  <c r="AV11" i="1" s="1"/>
  <c r="AL12" i="1"/>
  <c r="AV12" i="1" s="1"/>
  <c r="AL13" i="1"/>
  <c r="R15" i="1"/>
  <c r="T18" i="1"/>
  <c r="R19" i="1"/>
  <c r="AL4" i="1"/>
  <c r="AV4" i="1" s="1"/>
  <c r="AG7" i="1"/>
  <c r="AL8" i="1"/>
  <c r="AV8" i="1" s="1"/>
  <c r="BB10" i="1"/>
  <c r="BB15" i="1"/>
  <c r="BB18" i="1"/>
  <c r="AL18" i="1"/>
  <c r="BB19" i="1"/>
  <c r="AL19" i="1"/>
  <c r="BB36" i="1"/>
  <c r="AL5" i="1"/>
  <c r="AV5" i="1" s="1"/>
  <c r="AW5" i="1" s="1"/>
  <c r="AF8" i="1"/>
  <c r="AF10" i="1"/>
  <c r="AG10" i="1" s="1"/>
  <c r="Y11" i="1"/>
  <c r="AA11" i="1" s="1"/>
  <c r="AC11" i="1" s="1"/>
  <c r="AG11" i="1" s="1"/>
  <c r="Y14" i="1"/>
  <c r="AA14" i="1" s="1"/>
  <c r="AC14" i="1" s="1"/>
  <c r="AG14" i="1" s="1"/>
  <c r="BB23" i="1"/>
  <c r="AL23" i="1"/>
  <c r="AL31" i="1"/>
  <c r="BB31" i="1"/>
  <c r="AL32" i="1"/>
  <c r="BB32" i="1"/>
  <c r="Y8" i="1"/>
  <c r="AA8" i="1" s="1"/>
  <c r="AC8" i="1" s="1"/>
  <c r="AF9" i="1"/>
  <c r="AW14" i="1" l="1"/>
  <c r="AG8" i="1"/>
  <c r="AW8" i="1" s="1"/>
  <c r="BD8" i="1" s="1"/>
  <c r="Y12" i="1"/>
  <c r="AA12" i="1" s="1"/>
  <c r="AC12" i="1" s="1"/>
  <c r="AG12" i="1" s="1"/>
  <c r="AW10" i="1"/>
  <c r="AX10" i="1" s="1"/>
  <c r="AW4" i="1"/>
  <c r="BD6" i="1"/>
  <c r="AX6" i="1"/>
  <c r="AX2" i="1"/>
  <c r="BD2" i="1"/>
  <c r="AW11" i="1"/>
  <c r="BD11" i="1" s="1"/>
  <c r="AG16" i="1"/>
  <c r="AW16" i="1" s="1"/>
  <c r="AG9" i="1"/>
  <c r="AW9" i="1" s="1"/>
  <c r="AX9" i="1" s="1"/>
  <c r="BD5" i="1"/>
  <c r="AX5" i="1"/>
  <c r="BD3" i="1"/>
  <c r="AX3" i="1"/>
  <c r="BD14" i="1"/>
  <c r="AX14" i="1"/>
  <c r="BD4" i="1"/>
  <c r="AX4" i="1"/>
  <c r="AX16" i="1"/>
  <c r="BD16" i="1"/>
  <c r="AX11" i="1"/>
  <c r="AF13" i="1"/>
  <c r="AG13" i="1" s="1"/>
  <c r="R18" i="1"/>
  <c r="AR13" i="1"/>
  <c r="AV13" i="1" s="1"/>
  <c r="AW12" i="1"/>
  <c r="R24" i="1"/>
  <c r="AR19" i="1"/>
  <c r="AV19" i="1" s="1"/>
  <c r="AF19" i="1"/>
  <c r="AG19" i="1" s="1"/>
  <c r="T27" i="1"/>
  <c r="Y22" i="1"/>
  <c r="AA22" i="1" s="1"/>
  <c r="AC22" i="1" s="1"/>
  <c r="T25" i="1"/>
  <c r="Y20" i="1"/>
  <c r="AA20" i="1" s="1"/>
  <c r="AC20" i="1" s="1"/>
  <c r="AR17" i="1"/>
  <c r="AV17" i="1" s="1"/>
  <c r="R22" i="1"/>
  <c r="AF17" i="1"/>
  <c r="AG17" i="1" s="1"/>
  <c r="Y18" i="1"/>
  <c r="AA18" i="1" s="1"/>
  <c r="AC18" i="1" s="1"/>
  <c r="T23" i="1"/>
  <c r="T26" i="1"/>
  <c r="Y21" i="1"/>
  <c r="AA21" i="1" s="1"/>
  <c r="AC21" i="1" s="1"/>
  <c r="AW7" i="1"/>
  <c r="R20" i="1"/>
  <c r="AR15" i="1"/>
  <c r="AV15" i="1" s="1"/>
  <c r="AF15" i="1"/>
  <c r="AG15" i="1" s="1"/>
  <c r="T29" i="1"/>
  <c r="Y24" i="1"/>
  <c r="AA24" i="1" s="1"/>
  <c r="AC24" i="1" s="1"/>
  <c r="AR21" i="1"/>
  <c r="AV21" i="1" s="1"/>
  <c r="R26" i="1"/>
  <c r="AF21" i="1"/>
  <c r="AW19" i="1" l="1"/>
  <c r="BD10" i="1"/>
  <c r="BD9" i="1"/>
  <c r="AX8" i="1"/>
  <c r="AW15" i="1"/>
  <c r="AG21" i="1"/>
  <c r="AW21" i="1" s="1"/>
  <c r="AX21" i="1" s="1"/>
  <c r="AW17" i="1"/>
  <c r="AX17" i="1" s="1"/>
  <c r="BD19" i="1"/>
  <c r="AX19" i="1"/>
  <c r="AX15" i="1"/>
  <c r="BD15" i="1"/>
  <c r="BD21" i="1"/>
  <c r="BD12" i="1"/>
  <c r="AX12" i="1"/>
  <c r="AW13" i="1"/>
  <c r="T31" i="1"/>
  <c r="Y26" i="1"/>
  <c r="AA26" i="1" s="1"/>
  <c r="AC26" i="1" s="1"/>
  <c r="T30" i="1"/>
  <c r="Y25" i="1"/>
  <c r="AA25" i="1" s="1"/>
  <c r="AC25" i="1" s="1"/>
  <c r="T34" i="1"/>
  <c r="Y34" i="1" s="1"/>
  <c r="AA34" i="1" s="1"/>
  <c r="AC34" i="1" s="1"/>
  <c r="Y29" i="1"/>
  <c r="AA29" i="1" s="1"/>
  <c r="AC29" i="1" s="1"/>
  <c r="R25" i="1"/>
  <c r="AF20" i="1"/>
  <c r="AG20" i="1" s="1"/>
  <c r="AR20" i="1"/>
  <c r="AV20" i="1" s="1"/>
  <c r="T28" i="1"/>
  <c r="Y23" i="1"/>
  <c r="AA23" i="1" s="1"/>
  <c r="AC23" i="1" s="1"/>
  <c r="AR22" i="1"/>
  <c r="AV22" i="1" s="1"/>
  <c r="R27" i="1"/>
  <c r="AF22" i="1"/>
  <c r="AG22" i="1" s="1"/>
  <c r="AF24" i="1"/>
  <c r="AG24" i="1" s="1"/>
  <c r="AR24" i="1"/>
  <c r="AV24" i="1" s="1"/>
  <c r="R29" i="1"/>
  <c r="AF18" i="1"/>
  <c r="AG18" i="1" s="1"/>
  <c r="AR18" i="1"/>
  <c r="AV18" i="1" s="1"/>
  <c r="R23" i="1"/>
  <c r="AR26" i="1"/>
  <c r="AV26" i="1" s="1"/>
  <c r="R31" i="1"/>
  <c r="AF26" i="1"/>
  <c r="AG26" i="1" s="1"/>
  <c r="BD7" i="1"/>
  <c r="AX7" i="1"/>
  <c r="T32" i="1"/>
  <c r="Y32" i="1" s="1"/>
  <c r="AA32" i="1" s="1"/>
  <c r="AC32" i="1" s="1"/>
  <c r="Y27" i="1"/>
  <c r="AA27" i="1" s="1"/>
  <c r="AC27" i="1" s="1"/>
  <c r="AW24" i="1" l="1"/>
  <c r="AW26" i="1"/>
  <c r="BD17" i="1"/>
  <c r="AW20" i="1"/>
  <c r="AX20" i="1" s="1"/>
  <c r="AW18" i="1"/>
  <c r="BD18" i="1" s="1"/>
  <c r="AW22" i="1"/>
  <c r="AX22" i="1" s="1"/>
  <c r="AX26" i="1"/>
  <c r="BD26" i="1"/>
  <c r="AX18" i="1"/>
  <c r="BD22" i="1"/>
  <c r="BD24" i="1"/>
  <c r="AX24" i="1"/>
  <c r="Y31" i="1"/>
  <c r="AA31" i="1" s="1"/>
  <c r="AC31" i="1" s="1"/>
  <c r="T36" i="1"/>
  <c r="Y36" i="1" s="1"/>
  <c r="AA36" i="1" s="1"/>
  <c r="AC36" i="1" s="1"/>
  <c r="R28" i="1"/>
  <c r="AF23" i="1"/>
  <c r="AG23" i="1" s="1"/>
  <c r="AR23" i="1"/>
  <c r="AV23" i="1" s="1"/>
  <c r="R34" i="1"/>
  <c r="AF29" i="1"/>
  <c r="AG29" i="1" s="1"/>
  <c r="AR29" i="1"/>
  <c r="AV29" i="1" s="1"/>
  <c r="AX13" i="1"/>
  <c r="BD13" i="1"/>
  <c r="AR31" i="1"/>
  <c r="AV31" i="1" s="1"/>
  <c r="AF31" i="1"/>
  <c r="R36" i="1"/>
  <c r="T33" i="1"/>
  <c r="Y33" i="1" s="1"/>
  <c r="AA33" i="1" s="1"/>
  <c r="AC33" i="1" s="1"/>
  <c r="Y28" i="1"/>
  <c r="AA28" i="1" s="1"/>
  <c r="AC28" i="1" s="1"/>
  <c r="R30" i="1"/>
  <c r="AF25" i="1"/>
  <c r="AG25" i="1"/>
  <c r="AR25" i="1"/>
  <c r="AV25" i="1" s="1"/>
  <c r="T35" i="1"/>
  <c r="Y35" i="1" s="1"/>
  <c r="AA35" i="1" s="1"/>
  <c r="AC35" i="1" s="1"/>
  <c r="Y30" i="1"/>
  <c r="AA30" i="1" s="1"/>
  <c r="AC30" i="1" s="1"/>
  <c r="AR27" i="1"/>
  <c r="AV27" i="1" s="1"/>
  <c r="R32" i="1"/>
  <c r="AF27" i="1"/>
  <c r="AG27" i="1" s="1"/>
  <c r="BD20" i="1" l="1"/>
  <c r="AG31" i="1"/>
  <c r="AW31" i="1" s="1"/>
  <c r="AW23" i="1"/>
  <c r="BD23" i="1" s="1"/>
  <c r="AW27" i="1"/>
  <c r="BD27" i="1" s="1"/>
  <c r="AW29" i="1"/>
  <c r="AX29" i="1" s="1"/>
  <c r="AX31" i="1"/>
  <c r="BD31" i="1"/>
  <c r="AX27" i="1"/>
  <c r="AX23" i="1"/>
  <c r="BD29" i="1"/>
  <c r="AR32" i="1"/>
  <c r="AV32" i="1" s="1"/>
  <c r="AF32" i="1"/>
  <c r="AG32" i="1" s="1"/>
  <c r="AW25" i="1"/>
  <c r="AR34" i="1"/>
  <c r="AV34" i="1" s="1"/>
  <c r="AF34" i="1"/>
  <c r="AG34" i="1" s="1"/>
  <c r="R35" i="1"/>
  <c r="AF30" i="1"/>
  <c r="AG30" i="1" s="1"/>
  <c r="AR30" i="1"/>
  <c r="AV30" i="1" s="1"/>
  <c r="AR36" i="1"/>
  <c r="AV36" i="1" s="1"/>
  <c r="AF36" i="1"/>
  <c r="AG36" i="1" s="1"/>
  <c r="R33" i="1"/>
  <c r="AR28" i="1"/>
  <c r="AV28" i="1" s="1"/>
  <c r="AF28" i="1"/>
  <c r="AG28" i="1" s="1"/>
  <c r="AW36" i="1" l="1"/>
  <c r="AW32" i="1"/>
  <c r="BD32" i="1" s="1"/>
  <c r="AW28" i="1"/>
  <c r="AX28" i="1" s="1"/>
  <c r="AW34" i="1"/>
  <c r="AX34" i="1" s="1"/>
  <c r="AX36" i="1"/>
  <c r="BD36" i="1"/>
  <c r="BD28" i="1"/>
  <c r="AF35" i="1"/>
  <c r="AG35" i="1" s="1"/>
  <c r="AR35" i="1"/>
  <c r="AV35" i="1" s="1"/>
  <c r="AX25" i="1"/>
  <c r="BD25" i="1"/>
  <c r="AR33" i="1"/>
  <c r="AV33" i="1" s="1"/>
  <c r="AF33" i="1"/>
  <c r="AG33" i="1" s="1"/>
  <c r="AW33" i="1" s="1"/>
  <c r="AX32" i="1"/>
  <c r="AW30" i="1"/>
  <c r="BD34" i="1" l="1"/>
  <c r="AW35" i="1"/>
  <c r="AX35" i="1" s="1"/>
  <c r="BD33" i="1"/>
  <c r="AX33" i="1"/>
  <c r="BD35" i="1"/>
  <c r="BD30" i="1"/>
  <c r="AX3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<sst xmlns="http://schemas.openxmlformats.org/spreadsheetml/2006/main" count="519" uniqueCount="121">
  <si>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</si>
  <si>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</si>
  <si>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</si>
  <si>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</si>
  <si>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</si>
  <si>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</si>
  <si>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</si>
  <si>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</si>
  <si>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</si>
  <si>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</si>
  <si>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</si>
  <si>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</si>
  <si>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</si>
  <si>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</si>
  <si>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</si>
  <si>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  <phoneticPr fontId="5" type="noConversion"/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</si>
  <si>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</si>
  <si>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</si>
  <si>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</si>
  <si>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</si>
  <si>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</si>
  <si>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</si>
  <si>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</si>
  <si>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</si>
  <si>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</si>
  <si>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</si>
  <si>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</si>
  <si>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</si>
  <si>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</si>
  <si>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</si>
  <si>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</si>
  <si>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</si>
  <si>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</si>
  <si>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</si>
  <si>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</si>
  <si>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</si>
  <si>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</si>
  <si>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</si>
  <si>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</si>
  <si>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</si>
  <si>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</si>
  <si>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</si>
  <si>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</si>
  <si>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</si>
  <si>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</si>
  <si>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</si>
  <si>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</si>
  <si>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</si>
  <si>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</si>
  <si>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</si>
  <si>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</si>
  <si>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</si>
  <si>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</si>
  <si>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</si>
  <si>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</si>
  <si>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</si>
  <si>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</si>
  <si>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Woolrich</t>
  </si>
  <si>
    <t>Woolrich 5%</t>
  </si>
  <si>
    <t>SHEET/SHEET SET</t>
  </si>
  <si>
    <t>Cotton Flannel</t>
  </si>
  <si>
    <t>100% Cotton Flannel Printed Sheet Set</t>
    <phoneticPr fontId="5" type="noConversion"/>
  </si>
  <si>
    <t>Flannel Printed Sheet Set</t>
    <phoneticPr fontId="5" type="noConversion"/>
  </si>
  <si>
    <t>100% cotton flannel 160gsm</t>
  </si>
  <si>
    <t>100% cotton flannel</t>
  </si>
  <si>
    <t>Twin: 66"Wx96"L/39"Wx75"L+12"D/20"Wx30"L</t>
  </si>
  <si>
    <t>Hamilton Plaid</t>
  </si>
  <si>
    <t>WR20-4139</t>
    <phoneticPr fontId="9" type="noConversion"/>
  </si>
  <si>
    <t>Set</t>
  </si>
  <si>
    <t>Normal</t>
  </si>
  <si>
    <t>6302.21.7020</t>
  </si>
  <si>
    <t>100% Cotton Flannel Printed Sheet Set</t>
  </si>
  <si>
    <t>Flannel Printed Sheet Set</t>
  </si>
  <si>
    <t>Full: 81"Wx96"L/54"Wx75"L+12"D/20"Wx30"L(2)</t>
  </si>
  <si>
    <t>WR20-4140</t>
  </si>
  <si>
    <t>Queen: 90"Wx102"L/60"Wx80"L+14"D/20"Wx30"L(2)</t>
  </si>
  <si>
    <t>WR20-4141</t>
  </si>
  <si>
    <t>King: 108"Wx102"L/78"Wx80"L+14"D/20"Wx40"L(2)</t>
  </si>
  <si>
    <t>WR20-4142</t>
  </si>
  <si>
    <t>Cal King: 108"Wx102"L/72"Wx84"L+14"D/20"Wx40"L(2)</t>
  </si>
  <si>
    <t>WR20-4143</t>
  </si>
  <si>
    <t>Flannel Printed Sheet Set</t>
    <phoneticPr fontId="5" type="noConversion"/>
  </si>
  <si>
    <t>Dart Gray Plaid</t>
  </si>
  <si>
    <t>WR20-4144</t>
  </si>
  <si>
    <t>WR20-4145</t>
  </si>
  <si>
    <t>WR20-4146</t>
  </si>
  <si>
    <t>WR20-4147</t>
  </si>
  <si>
    <t>WR20-4148</t>
  </si>
  <si>
    <t>Flannel Printed Sheet Set</t>
    <phoneticPr fontId="5" type="noConversion"/>
  </si>
  <si>
    <t>Emerson Gray Plaid</t>
  </si>
  <si>
    <t>WR20-4149</t>
  </si>
  <si>
    <t>WR20-4150</t>
  </si>
  <si>
    <t>WR20-4151</t>
  </si>
  <si>
    <t>WR20-4152</t>
  </si>
  <si>
    <t>WR20-4153</t>
  </si>
  <si>
    <t>Flannel Printed Sheet Set</t>
    <phoneticPr fontId="5" type="noConversion"/>
  </si>
  <si>
    <t>Winter Plaid Red/Green</t>
  </si>
  <si>
    <t>WR20-4154</t>
  </si>
  <si>
    <t>WR20-4155</t>
  </si>
  <si>
    <t>WR20-4156</t>
  </si>
  <si>
    <t>WR20-4157</t>
  </si>
  <si>
    <t>WR20-4158</t>
  </si>
  <si>
    <t>Flannel Printed Sheet Set</t>
    <phoneticPr fontId="5" type="noConversion"/>
  </si>
  <si>
    <t>Snowglobes</t>
  </si>
  <si>
    <t>WR20-4159</t>
  </si>
  <si>
    <t>WR20-4160</t>
  </si>
  <si>
    <t>WR20-4161</t>
  </si>
  <si>
    <t>WR20-4162</t>
  </si>
  <si>
    <t>WR20-4163</t>
  </si>
  <si>
    <t>Ski Cabin</t>
  </si>
  <si>
    <t>WR20-4164</t>
  </si>
  <si>
    <t>WR20-4165</t>
  </si>
  <si>
    <t>WR20-4166</t>
  </si>
  <si>
    <t>WR20-4167</t>
  </si>
  <si>
    <t>WR20-4168</t>
  </si>
  <si>
    <t>Black Sheep</t>
  </si>
  <si>
    <t>WR20-4169</t>
  </si>
  <si>
    <t>WR20-4170</t>
  </si>
  <si>
    <t>WR20-4171</t>
  </si>
  <si>
    <t>WR20-4172</t>
  </si>
  <si>
    <t>WR20-4173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</si>
</sst>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3" xfId="1" applyNumberFormat="1" applyBorder="1" applyAlignment="1">
      <alignment wrapText="1"/>
    </xf>
    <xf numFmtId="176" fontId="1" fillId="0" borderId="3" xfId="1" applyNumberForma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7" fillId="5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6" fontId="8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3" xfId="1" applyBorder="1"/>
    <xf numFmtId="179" fontId="1" fillId="0" borderId="3" xfId="1" applyNumberFormat="1" applyBorder="1"/>
    <xf numFmtId="0" fontId="1" fillId="0" borderId="3" xfId="1" applyBorder="1" applyAlignment="1">
      <alignment wrapText="1"/>
    </xf>
    <xf numFmtId="180" fontId="1" fillId="0" borderId="3" xfId="1" applyNumberFormat="1" applyBorder="1"/>
    <xf numFmtId="0" fontId="6" fillId="0" borderId="3" xfId="0" applyFont="1" applyFill="1" applyBorder="1"/>
    <xf numFmtId="176" fontId="1" fillId="0" borderId="1" xfId="1" applyNumberFormat="1" applyBorder="1"/>
    <xf numFmtId="181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2" fontId="1" fillId="0" borderId="3" xfId="1" applyNumberFormat="1" applyBorder="1"/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76" fontId="1" fillId="0" borderId="3" xfId="1" applyNumberFormat="1" applyBorder="1"/>
    <xf numFmtId="10" fontId="0" fillId="8" borderId="3" xfId="3" applyNumberFormat="1" applyFont="1" applyFill="1" applyBorder="1" applyAlignment="1"/>
    <xf numFmtId="0" fontId="1" fillId="0" borderId="0" xfId="1"/>
    <xf numFmtId="0" fontId="1" fillId="0" borderId="4" xfId="1" applyBorder="1" applyAlignment="1">
      <alignment horizontal="center"/>
    </xf>
    <xf numFmtId="0" fontId="1" fillId="0" borderId="4" xfId="1" applyBorder="1"/>
    <xf numFmtId="179" fontId="1" fillId="0" borderId="4" xfId="1" applyNumberFormat="1" applyBorder="1"/>
    <xf numFmtId="0" fontId="1" fillId="0" borderId="4" xfId="1" applyBorder="1" applyAlignment="1">
      <alignment wrapText="1"/>
    </xf>
    <xf numFmtId="180" fontId="1" fillId="0" borderId="4" xfId="1" applyNumberFormat="1" applyBorder="1"/>
    <xf numFmtId="176" fontId="1" fillId="0" borderId="5" xfId="1" applyNumberFormat="1" applyBorder="1"/>
    <xf numFmtId="181" fontId="1" fillId="0" borderId="5" xfId="1" applyNumberFormat="1" applyBorder="1"/>
    <xf numFmtId="177" fontId="1" fillId="0" borderId="4" xfId="1" applyNumberFormat="1" applyBorder="1"/>
    <xf numFmtId="2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82" fontId="1" fillId="0" borderId="4" xfId="1" applyNumberFormat="1" applyBorder="1"/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0" fontId="0" fillId="8" borderId="4" xfId="3" applyNumberFormat="1" applyFont="1" applyFill="1" applyBorder="1" applyAlignment="1"/>
    <xf numFmtId="176" fontId="1" fillId="0" borderId="4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179" fontId="1" fillId="0" borderId="6" xfId="1" applyNumberFormat="1" applyBorder="1"/>
    <xf numFmtId="0" fontId="1" fillId="0" borderId="6" xfId="1" applyBorder="1" applyAlignment="1">
      <alignment wrapText="1"/>
    </xf>
    <xf numFmtId="180" fontId="1" fillId="0" borderId="6" xfId="1" applyNumberFormat="1" applyBorder="1"/>
    <xf numFmtId="176" fontId="1" fillId="0" borderId="2" xfId="1" applyNumberFormat="1" applyBorder="1"/>
    <xf numFmtId="181" fontId="1" fillId="0" borderId="2" xfId="1" applyNumberFormat="1" applyBorder="1"/>
    <xf numFmtId="177" fontId="1" fillId="0" borderId="6" xfId="1" applyNumberFormat="1" applyBorder="1"/>
    <xf numFmtId="2" fontId="1" fillId="0" borderId="6" xfId="1" applyNumberFormat="1" applyBorder="1"/>
    <xf numFmtId="1" fontId="1" fillId="0" borderId="6" xfId="1" applyNumberFormat="1" applyBorder="1"/>
    <xf numFmtId="178" fontId="1" fillId="8" borderId="6" xfId="1" applyNumberFormat="1" applyFill="1" applyBorder="1"/>
    <xf numFmtId="1" fontId="1" fillId="8" borderId="6" xfId="1" applyNumberFormat="1" applyFill="1" applyBorder="1"/>
    <xf numFmtId="3" fontId="1" fillId="0" borderId="6" xfId="1" applyNumberFormat="1" applyBorder="1"/>
    <xf numFmtId="176" fontId="1" fillId="8" borderId="6" xfId="1" applyNumberFormat="1" applyFill="1" applyBorder="1"/>
    <xf numFmtId="182" fontId="1" fillId="0" borderId="6" xfId="1" applyNumberFormat="1" applyBorder="1"/>
    <xf numFmtId="10" fontId="1" fillId="0" borderId="6" xfId="1" applyNumberFormat="1" applyBorder="1"/>
    <xf numFmtId="176" fontId="1" fillId="8" borderId="6" xfId="1" applyNumberFormat="1" applyFill="1" applyBorder="1" applyAlignment="1">
      <alignment wrapText="1"/>
    </xf>
    <xf numFmtId="10" fontId="0" fillId="8" borderId="6" xfId="3" applyNumberFormat="1" applyFont="1" applyFill="1" applyBorder="1" applyAlignment="1"/>
    <xf numFmtId="176" fontId="1" fillId="0" borderId="6" xfId="1" applyNumberFormat="1" applyBorder="1"/>
    <xf numFmtId="0" fontId="1" fillId="0" borderId="3" xfId="1" applyBorder="1" applyAlignment="1">
      <alignment horizontal="center" wrapText="1"/>
    </xf>
    <xf numFmtId="177" fontId="1" fillId="0" borderId="3" xfId="1" applyNumberFormat="1" applyBorder="1" applyAlignment="1">
      <alignment wrapText="1"/>
    </xf>
    <xf numFmtId="2" fontId="1" fillId="0" borderId="3" xfId="1" applyNumberFormat="1" applyBorder="1" applyAlignment="1">
      <alignment wrapText="1"/>
    </xf>
    <xf numFmtId="178" fontId="1" fillId="8" borderId="3" xfId="1" applyNumberFormat="1" applyFill="1" applyBorder="1" applyAlignment="1">
      <alignment wrapText="1"/>
    </xf>
    <xf numFmtId="182" fontId="1" fillId="0" borderId="3" xfId="1" applyNumberFormat="1" applyBorder="1" applyAlignment="1">
      <alignment wrapText="1"/>
    </xf>
    <xf numFmtId="10" fontId="0" fillId="8" borderId="3" xfId="3" applyNumberFormat="1" applyFont="1" applyFill="1" applyBorder="1" applyAlignment="1">
      <alignment wrapText="1"/>
    </xf>
    <xf numFmtId="0" fontId="1" fillId="0" borderId="4" xfId="1" applyBorder="1" applyAlignment="1">
      <alignment horizontal="center" wrapText="1"/>
    </xf>
    <xf numFmtId="177" fontId="1" fillId="0" borderId="4" xfId="1" applyNumberFormat="1" applyBorder="1" applyAlignment="1">
      <alignment wrapText="1"/>
    </xf>
    <xf numFmtId="2" fontId="1" fillId="0" borderId="4" xfId="1" applyNumberFormat="1" applyBorder="1" applyAlignment="1">
      <alignment wrapText="1"/>
    </xf>
    <xf numFmtId="178" fontId="1" fillId="8" borderId="4" xfId="1" applyNumberFormat="1" applyFill="1" applyBorder="1" applyAlignment="1">
      <alignment wrapText="1"/>
    </xf>
    <xf numFmtId="182" fontId="1" fillId="0" borderId="4" xfId="1" applyNumberFormat="1" applyBorder="1" applyAlignment="1">
      <alignment wrapText="1"/>
    </xf>
    <xf numFmtId="10" fontId="0" fillId="8" borderId="4" xfId="3" applyNumberFormat="1" applyFont="1" applyFill="1" applyBorder="1" applyAlignment="1">
      <alignment wrapText="1"/>
    </xf>
    <xf numFmtId="176" fontId="1" fillId="0" borderId="4" xfId="1" applyNumberFormat="1" applyBorder="1" applyAlignment="1">
      <alignment wrapText="1"/>
    </xf>
    <xf numFmtId="1" fontId="1" fillId="0" borderId="4" xfId="1" applyNumberFormat="1" applyBorder="1" applyAlignment="1">
      <alignment wrapText="1"/>
    </xf>
    <xf numFmtId="0" fontId="1" fillId="0" borderId="6" xfId="1" applyBorder="1" applyAlignment="1">
      <alignment horizontal="center" wrapText="1"/>
    </xf>
    <xf numFmtId="177" fontId="1" fillId="0" borderId="6" xfId="1" applyNumberFormat="1" applyBorder="1" applyAlignment="1">
      <alignment wrapText="1"/>
    </xf>
    <xf numFmtId="2" fontId="1" fillId="0" borderId="6" xfId="1" applyNumberFormat="1" applyBorder="1" applyAlignment="1">
      <alignment wrapText="1"/>
    </xf>
    <xf numFmtId="178" fontId="1" fillId="8" borderId="6" xfId="1" applyNumberFormat="1" applyFill="1" applyBorder="1" applyAlignment="1">
      <alignment wrapText="1"/>
    </xf>
    <xf numFmtId="182" fontId="1" fillId="0" borderId="6" xfId="1" applyNumberFormat="1" applyBorder="1" applyAlignment="1">
      <alignment wrapText="1"/>
    </xf>
    <xf numFmtId="10" fontId="0" fillId="8" borderId="6" xfId="3" applyNumberFormat="1" applyFont="1" applyFill="1" applyBorder="1" applyAlignment="1">
      <alignment wrapText="1"/>
    </xf>
    <xf numFmtId="176" fontId="1" fillId="0" borderId="6" xfId="1" applyNumberFormat="1" applyBorder="1" applyAlignment="1">
      <alignment wrapText="1"/>
    </xf>
    <xf numFmtId="1" fontId="1" fillId="0" borderId="6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</xdr:colOff>
      <xdr:row>1</xdr:row>
      <xdr:rowOff>373803</xdr:rowOff>
    </xdr:from>
    <xdr:to>
      <xdr:col>1</xdr:col>
      <xdr:colOff>740834</xdr:colOff>
      <xdr:row>4</xdr:row>
      <xdr:rowOff>116416</xdr:rowOff>
    </xdr:to>
    <xdr:pic>
      <xdr:nvPicPr>
        <xdr:cNvPr id="2" name="ID_F8556EC6B2A44D1484E0EDDCA18875D8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" y="1612053"/>
          <a:ext cx="723689" cy="88561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6</xdr:row>
      <xdr:rowOff>38100</xdr:rowOff>
    </xdr:from>
    <xdr:to>
      <xdr:col>1</xdr:col>
      <xdr:colOff>748665</xdr:colOff>
      <xdr:row>10</xdr:row>
      <xdr:rowOff>146685</xdr:rowOff>
    </xdr:to>
    <xdr:pic>
      <xdr:nvPicPr>
        <xdr:cNvPr id="3" name="ID_5A9FBEC87AA74DBA9288FD4BE9C562A6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" y="3190875"/>
          <a:ext cx="731520" cy="106108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11</xdr:row>
      <xdr:rowOff>43180</xdr:rowOff>
    </xdr:from>
    <xdr:to>
      <xdr:col>1</xdr:col>
      <xdr:colOff>744220</xdr:colOff>
      <xdr:row>15</xdr:row>
      <xdr:rowOff>145415</xdr:rowOff>
    </xdr:to>
    <xdr:pic>
      <xdr:nvPicPr>
        <xdr:cNvPr id="4" name="ID_96E11D0A08EE45EB81D8E35C73DEF3D6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420" y="4338955"/>
          <a:ext cx="727075" cy="86423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16</xdr:row>
      <xdr:rowOff>41910</xdr:rowOff>
    </xdr:from>
    <xdr:to>
      <xdr:col>1</xdr:col>
      <xdr:colOff>732790</xdr:colOff>
      <xdr:row>20</xdr:row>
      <xdr:rowOff>144145</xdr:rowOff>
    </xdr:to>
    <xdr:pic>
      <xdr:nvPicPr>
        <xdr:cNvPr id="5" name="ID_F0E2535B6B4E4B169F7C7DE29F316B66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420" y="5290185"/>
          <a:ext cx="715645" cy="86423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22</xdr:row>
      <xdr:rowOff>51223</xdr:rowOff>
    </xdr:from>
    <xdr:to>
      <xdr:col>1</xdr:col>
      <xdr:colOff>715645</xdr:colOff>
      <xdr:row>24</xdr:row>
      <xdr:rowOff>264584</xdr:rowOff>
    </xdr:to>
    <xdr:pic>
      <xdr:nvPicPr>
        <xdr:cNvPr id="6" name="ID_F18CE75010AB48AD8C2E871D1F9EA185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420" y="6632998"/>
          <a:ext cx="698500" cy="97536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26</xdr:row>
      <xdr:rowOff>61595</xdr:rowOff>
    </xdr:from>
    <xdr:to>
      <xdr:col>1</xdr:col>
      <xdr:colOff>744220</xdr:colOff>
      <xdr:row>30</xdr:row>
      <xdr:rowOff>170180</xdr:rowOff>
    </xdr:to>
    <xdr:pic>
      <xdr:nvPicPr>
        <xdr:cNvPr id="7" name="ID_C8940D926B1E46118AE89AA1DB241CD8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3420" y="8176895"/>
          <a:ext cx="727075" cy="106108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</xdr:colOff>
      <xdr:row>31</xdr:row>
      <xdr:rowOff>66675</xdr:rowOff>
    </xdr:from>
    <xdr:to>
      <xdr:col>1</xdr:col>
      <xdr:colOff>739140</xdr:colOff>
      <xdr:row>35</xdr:row>
      <xdr:rowOff>168910</xdr:rowOff>
    </xdr:to>
    <xdr:pic>
      <xdr:nvPicPr>
        <xdr:cNvPr id="8" name="ID_023746FC4D9846258E81B522B0A9F8AD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3420" y="9324975"/>
          <a:ext cx="721995" cy="864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WR%20160gsm%20Cotton%20Flannel%20Sheet%20Set%20Commitment%2003-27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feitong.li\AppData\Local\Microsoft\Windows\Temporary%20Internet%20Files\Content.Outlook\KHOKN0O1\#124274-JLA--Woolrich%20Flannel%20Sheets%20202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4C\Copy%20of%20PO%20331253%20ECHONATORI%20WK36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China%20PM%20Team\Sybil%20Chao\Ecom%20&#36164;&#26009;\Ecom%20Sheet%20Set\2026%20sheet\WR%20Flannel\NM%20CHATEAU%20PLUM%20%20SHEER%20VENDOR%20SETUP%2010%2008%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enlihui\Local%20Settings\Temporary%20Internet%20Files\OLK9A\Import%20Product%20Data%20Sheet%204%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PAK Final 02-04-2026"/>
      <sheetName val="Ecom Sales Rep Report"/>
      <sheetName val="AMZ #1"/>
      <sheetName val="Macys #2"/>
      <sheetName val="JCP #3"/>
      <sheetName val="Kohls #4"/>
      <sheetName val="TGT #5"/>
      <sheetName val="IND 01-21-2026"/>
      <sheetName val="PAK 01-22-2026"/>
      <sheetName val="WR-160gsm flannel"/>
      <sheetName val="IND 01-20-2025"/>
      <sheetName val="Summary "/>
      <sheetName val="cost"/>
      <sheetName val=" Bed Bath &amp; Bey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6"/>
  <sheetViews>
    <sheetView tabSelected="1" zoomScale="90" zoomScaleNormal="90" workbookViewId="0">
      <selection activeCell="J18" sqref="J18"/>
    </sheetView>
  </sheetViews>
  <sheetFormatPr defaultColWidth="9.140625" defaultRowHeight="15" x14ac:dyDescent="0.25"/>
  <cols>
    <col min="1" max="1" width="10.140625" style="1" customWidth="1"/>
    <col min="2" max="2" width="11.28515625" style="2" customWidth="1"/>
    <col min="3" max="3" width="11.42578125" style="2" customWidth="1"/>
    <col min="4" max="4" width="9.140625" style="2" customWidth="1"/>
    <col min="5" max="5" width="11.5703125" style="2" customWidth="1"/>
    <col min="6" max="6" width="15.5703125" style="2" customWidth="1"/>
    <col min="7" max="7" width="13" style="2" customWidth="1"/>
    <col min="8" max="8" width="36.140625" style="2" customWidth="1"/>
    <col min="9" max="9" width="10.85546875" style="2" customWidth="1"/>
    <col min="10" max="10" width="12.140625" style="2" customWidth="1"/>
    <col min="11" max="11" width="17.85546875" style="2" customWidth="1"/>
    <col min="12" max="12" width="25.85546875" style="2" customWidth="1"/>
    <col min="13" max="13" width="22.7109375" style="2" customWidth="1"/>
    <col min="14" max="15" width="12.425781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110" customWidth="1"/>
    <col min="21" max="21" width="8.7109375" style="110" customWidth="1"/>
    <col min="22" max="22" width="7.140625" style="110" customWidth="1"/>
    <col min="23" max="23" width="9" style="111" customWidth="1"/>
    <col min="24" max="24" width="6.28515625" style="112" customWidth="1"/>
    <col min="25" max="25" width="10" style="113" customWidth="1"/>
    <col min="26" max="26" width="10" style="111" customWidth="1"/>
    <col min="27" max="27" width="9.85546875" style="112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5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7" t="s">
        <v>27</v>
      </c>
      <c r="AC1" s="21" t="s">
        <v>28</v>
      </c>
      <c r="AD1" s="7" t="s">
        <v>29</v>
      </c>
      <c r="AE1" s="22" t="s">
        <v>30</v>
      </c>
      <c r="AF1" s="23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26" t="s">
        <v>51</v>
      </c>
      <c r="BA1" s="28" t="s">
        <v>52</v>
      </c>
      <c r="BB1" s="26" t="s">
        <v>53</v>
      </c>
      <c r="BC1" s="7" t="s">
        <v>54</v>
      </c>
      <c r="BD1" s="21" t="s">
        <v>55</v>
      </c>
      <c r="BE1" s="21" t="s">
        <v>56</v>
      </c>
    </row>
    <row r="2" spans="1:57" s="49" customFormat="1" ht="30" x14ac:dyDescent="0.25">
      <c r="A2" s="29">
        <v>1</v>
      </c>
      <c r="B2" s="30"/>
      <c r="C2" s="30"/>
      <c r="D2" s="30" t="s">
        <v>57</v>
      </c>
      <c r="E2" s="30" t="s">
        <v>58</v>
      </c>
      <c r="F2" s="30" t="s">
        <v>59</v>
      </c>
      <c r="G2" s="31" t="s">
        <v>60</v>
      </c>
      <c r="H2" s="30" t="s">
        <v>61</v>
      </c>
      <c r="I2" s="30" t="s">
        <v>62</v>
      </c>
      <c r="J2" s="30" t="s">
        <v>63</v>
      </c>
      <c r="K2" s="32" t="s">
        <v>64</v>
      </c>
      <c r="L2" s="33" t="s">
        <v>65</v>
      </c>
      <c r="M2" s="30" t="s">
        <v>66</v>
      </c>
      <c r="N2" s="34" t="s">
        <v>67</v>
      </c>
      <c r="O2" s="30"/>
      <c r="P2" s="30" t="s">
        <v>68</v>
      </c>
      <c r="Q2" s="35"/>
      <c r="R2" s="36">
        <v>7.3</v>
      </c>
      <c r="S2" s="30" t="s">
        <v>69</v>
      </c>
      <c r="T2" s="37">
        <v>35</v>
      </c>
      <c r="U2" s="37">
        <v>27</v>
      </c>
      <c r="V2" s="37">
        <v>11</v>
      </c>
      <c r="W2" s="38">
        <v>2.6</v>
      </c>
      <c r="X2" s="39">
        <v>1</v>
      </c>
      <c r="Y2" s="40">
        <f t="shared" ref="Y2:Y36" si="0">IF(T2="","",T2*U2*V2/1000000)</f>
        <v>1.0395E-2</v>
      </c>
      <c r="Z2" s="38">
        <v>56</v>
      </c>
      <c r="AA2" s="41">
        <f t="shared" ref="AA2:AA36" si="1">IF(X2="","",Z2/Y2*X2)</f>
        <v>5387.2053872053875</v>
      </c>
      <c r="AB2" s="42">
        <v>3500</v>
      </c>
      <c r="AC2" s="43">
        <f t="shared" ref="AC2:AC36" si="2">IF(ISERROR(AB2/AA2),"",AB2/AA2)</f>
        <v>0.64968749999999997</v>
      </c>
      <c r="AD2" s="33" t="s">
        <v>70</v>
      </c>
      <c r="AE2" s="44">
        <v>0.125</v>
      </c>
      <c r="AF2" s="43">
        <f t="shared" ref="AF2:AF36" si="3">IF(ISERROR(R2*AE2),"",R2*AE2)</f>
        <v>0.91249999999999998</v>
      </c>
      <c r="AG2" s="43">
        <f t="shared" ref="AG2:AG36" si="4">IF(ISERROR(R2+AC2+AF2),"",R2+AC2+AF2)</f>
        <v>8.8621874999999992</v>
      </c>
      <c r="AH2" s="45">
        <v>0.05</v>
      </c>
      <c r="AI2" s="43">
        <f t="shared" ref="AI2:AI36" si="5">IF(ISERROR(AY2*AH2),"",AY2*AH2)</f>
        <v>0.9900000000000001</v>
      </c>
      <c r="AJ2" s="45">
        <v>0.06</v>
      </c>
      <c r="AK2" s="43">
        <f t="shared" ref="AK2:AK36" si="6">IF(ISERROR(AY2*AJ2),"",AY2*AJ2)</f>
        <v>1.1879999999999999</v>
      </c>
      <c r="AL2" s="46">
        <f t="shared" ref="AL2:AL36" si="7">IF((AZ2-AY2)&lt;2.5,2.5-(AZ2-AY2),0)</f>
        <v>1.509999999999998</v>
      </c>
      <c r="AM2" s="45">
        <v>0.1</v>
      </c>
      <c r="AN2" s="43">
        <f t="shared" ref="AN2:AN36" si="8">IF(ISERROR(AY2*AM2),"",AY2*AM2)</f>
        <v>1.9800000000000002</v>
      </c>
      <c r="AO2" s="45">
        <v>7.0000000000000007E-2</v>
      </c>
      <c r="AP2" s="43">
        <f t="shared" ref="AP2:AP36" si="9">IF(ISERROR(AY2*AO2),"",AY2*AO2)</f>
        <v>1.3860000000000001</v>
      </c>
      <c r="AQ2" s="45">
        <v>0</v>
      </c>
      <c r="AR2" s="43">
        <f t="shared" ref="AR2:AR36" si="10">IF(ISERROR(R2*AQ2),"",R2*AQ2)</f>
        <v>0</v>
      </c>
      <c r="AS2" s="47">
        <v>0</v>
      </c>
      <c r="AT2" s="45">
        <v>0</v>
      </c>
      <c r="AU2" s="43">
        <f t="shared" ref="AU2:AU36" si="11">IF(ISERROR(AY2*AT2),"",AY2*AT2)</f>
        <v>0</v>
      </c>
      <c r="AV2" s="43">
        <f t="shared" ref="AV2:AV36" si="12">IF(ISERROR(AI2+AK2+AL2+AN2+AP2+AR2+AU2),"",AI2+AK2+AL2+AN2+AP2+AR2+AU2)</f>
        <v>7.0539999999999985</v>
      </c>
      <c r="AW2" s="43">
        <f t="shared" ref="AW2:AW36" si="13">IF(ISERROR(AG2+AV2),"",AG2+AV2)</f>
        <v>15.916187499999998</v>
      </c>
      <c r="AX2" s="48">
        <f t="shared" ref="AX2:AX36" si="14">IF(ISERROR((AY2-AW2)/AY2),"",(AY2-AW2)/AY2)</f>
        <v>0.1961521464646466</v>
      </c>
      <c r="AY2" s="47">
        <v>19.8</v>
      </c>
      <c r="AZ2" s="46">
        <f t="shared" ref="AZ2:AZ36" si="15">IF(ISERROR(AY2*1.05),"",AY2*1.05)</f>
        <v>20.790000000000003</v>
      </c>
      <c r="BA2" s="47">
        <v>44.99</v>
      </c>
      <c r="BB2" s="48">
        <f t="shared" ref="BB2:BB36" si="16">IF(ISERROR((BA2-AZ2)/BA2),"",(BA2-AZ2)/BA2)</f>
        <v>0.53789731051344736</v>
      </c>
      <c r="BC2" s="39"/>
      <c r="BD2" s="43">
        <f t="shared" ref="BD2:BD36" si="17">IF(ISERROR(AW2*BC2),"",AW2*BC2)</f>
        <v>0</v>
      </c>
      <c r="BE2" s="43">
        <f t="shared" ref="BE2:BE36" si="18">IF(ISERROR(AY2*BC2),"",AY2*BC2)</f>
        <v>0</v>
      </c>
    </row>
    <row r="3" spans="1:57" s="49" customFormat="1" ht="30" x14ac:dyDescent="0.25">
      <c r="A3" s="29">
        <v>2</v>
      </c>
      <c r="B3" s="30"/>
      <c r="C3" s="30"/>
      <c r="D3" s="30" t="s">
        <v>57</v>
      </c>
      <c r="E3" s="30" t="s">
        <v>58</v>
      </c>
      <c r="F3" s="30" t="s">
        <v>59</v>
      </c>
      <c r="G3" s="31" t="s">
        <v>60</v>
      </c>
      <c r="H3" s="30" t="s">
        <v>71</v>
      </c>
      <c r="I3" s="30" t="s">
        <v>72</v>
      </c>
      <c r="J3" s="30" t="s">
        <v>63</v>
      </c>
      <c r="K3" s="32" t="s">
        <v>64</v>
      </c>
      <c r="L3" s="33" t="s">
        <v>73</v>
      </c>
      <c r="M3" s="30" t="str">
        <f>M2</f>
        <v>Hamilton Plaid</v>
      </c>
      <c r="N3" s="34" t="s">
        <v>74</v>
      </c>
      <c r="O3" s="30"/>
      <c r="P3" s="30" t="s">
        <v>68</v>
      </c>
      <c r="Q3" s="35"/>
      <c r="R3" s="36">
        <v>9.44</v>
      </c>
      <c r="S3" s="30" t="s">
        <v>69</v>
      </c>
      <c r="T3" s="37">
        <v>35</v>
      </c>
      <c r="U3" s="37">
        <v>27</v>
      </c>
      <c r="V3" s="37">
        <v>13</v>
      </c>
      <c r="W3" s="38">
        <v>3.06</v>
      </c>
      <c r="X3" s="39">
        <v>1</v>
      </c>
      <c r="Y3" s="40">
        <f t="shared" si="0"/>
        <v>1.2285000000000001E-2</v>
      </c>
      <c r="Z3" s="38">
        <v>56</v>
      </c>
      <c r="AA3" s="41">
        <f t="shared" si="1"/>
        <v>4558.404558404558</v>
      </c>
      <c r="AB3" s="42">
        <v>3500</v>
      </c>
      <c r="AC3" s="43">
        <f t="shared" si="2"/>
        <v>0.76781250000000012</v>
      </c>
      <c r="AD3" s="33" t="s">
        <v>70</v>
      </c>
      <c r="AE3" s="44">
        <v>0.125</v>
      </c>
      <c r="AF3" s="43">
        <f t="shared" si="3"/>
        <v>1.18</v>
      </c>
      <c r="AG3" s="43">
        <f t="shared" si="4"/>
        <v>11.387812499999999</v>
      </c>
      <c r="AH3" s="45">
        <v>0.05</v>
      </c>
      <c r="AI3" s="43">
        <f t="shared" si="5"/>
        <v>1.0890000000000002</v>
      </c>
      <c r="AJ3" s="45">
        <v>0.06</v>
      </c>
      <c r="AK3" s="43">
        <f t="shared" si="6"/>
        <v>1.3068</v>
      </c>
      <c r="AL3" s="46">
        <f t="shared" si="7"/>
        <v>1.4109999999999978</v>
      </c>
      <c r="AM3" s="45">
        <v>0.1</v>
      </c>
      <c r="AN3" s="43">
        <f t="shared" si="8"/>
        <v>2.1780000000000004</v>
      </c>
      <c r="AO3" s="45">
        <v>7.0000000000000007E-2</v>
      </c>
      <c r="AP3" s="43">
        <f t="shared" si="9"/>
        <v>1.5246000000000002</v>
      </c>
      <c r="AQ3" s="45">
        <v>0</v>
      </c>
      <c r="AR3" s="43">
        <f t="shared" si="10"/>
        <v>0</v>
      </c>
      <c r="AS3" s="47">
        <v>0</v>
      </c>
      <c r="AT3" s="45">
        <v>0</v>
      </c>
      <c r="AU3" s="43">
        <f t="shared" si="11"/>
        <v>0</v>
      </c>
      <c r="AV3" s="43">
        <f t="shared" si="12"/>
        <v>7.5093999999999985</v>
      </c>
      <c r="AW3" s="43">
        <f t="shared" si="13"/>
        <v>18.897212499999998</v>
      </c>
      <c r="AX3" s="48">
        <f t="shared" si="14"/>
        <v>0.13235938934802582</v>
      </c>
      <c r="AY3" s="47">
        <v>21.78</v>
      </c>
      <c r="AZ3" s="46">
        <f t="shared" si="15"/>
        <v>22.869000000000003</v>
      </c>
      <c r="BA3" s="47">
        <v>49.99</v>
      </c>
      <c r="BB3" s="48">
        <f t="shared" si="16"/>
        <v>0.5425285057011402</v>
      </c>
      <c r="BC3" s="39"/>
      <c r="BD3" s="43">
        <f t="shared" si="17"/>
        <v>0</v>
      </c>
      <c r="BE3" s="43">
        <f t="shared" si="18"/>
        <v>0</v>
      </c>
    </row>
    <row r="4" spans="1:57" s="49" customFormat="1" ht="30" x14ac:dyDescent="0.25">
      <c r="A4" s="29">
        <v>3</v>
      </c>
      <c r="B4" s="30"/>
      <c r="C4" s="30"/>
      <c r="D4" s="30" t="s">
        <v>57</v>
      </c>
      <c r="E4" s="30" t="s">
        <v>58</v>
      </c>
      <c r="F4" s="30" t="s">
        <v>59</v>
      </c>
      <c r="G4" s="31" t="s">
        <v>60</v>
      </c>
      <c r="H4" s="30" t="s">
        <v>71</v>
      </c>
      <c r="I4" s="30" t="s">
        <v>72</v>
      </c>
      <c r="J4" s="30" t="s">
        <v>63</v>
      </c>
      <c r="K4" s="32" t="s">
        <v>64</v>
      </c>
      <c r="L4" s="33" t="s">
        <v>75</v>
      </c>
      <c r="M4" s="30" t="str">
        <f>M3</f>
        <v>Hamilton Plaid</v>
      </c>
      <c r="N4" s="34" t="s">
        <v>76</v>
      </c>
      <c r="O4" s="30"/>
      <c r="P4" s="30" t="s">
        <v>68</v>
      </c>
      <c r="Q4" s="35"/>
      <c r="R4" s="36">
        <v>10.74</v>
      </c>
      <c r="S4" s="30" t="s">
        <v>69</v>
      </c>
      <c r="T4" s="37">
        <v>35</v>
      </c>
      <c r="U4" s="37">
        <v>27</v>
      </c>
      <c r="V4" s="37">
        <v>15</v>
      </c>
      <c r="W4" s="38">
        <v>3.35</v>
      </c>
      <c r="X4" s="39">
        <v>1</v>
      </c>
      <c r="Y4" s="40">
        <f t="shared" si="0"/>
        <v>1.4175E-2</v>
      </c>
      <c r="Z4" s="38">
        <v>56</v>
      </c>
      <c r="AA4" s="41">
        <f t="shared" si="1"/>
        <v>3950.6172839506171</v>
      </c>
      <c r="AB4" s="42">
        <v>3500</v>
      </c>
      <c r="AC4" s="43">
        <f t="shared" si="2"/>
        <v>0.88593750000000004</v>
      </c>
      <c r="AD4" s="33" t="s">
        <v>70</v>
      </c>
      <c r="AE4" s="44">
        <v>0.125</v>
      </c>
      <c r="AF4" s="43">
        <f t="shared" si="3"/>
        <v>1.3425</v>
      </c>
      <c r="AG4" s="43">
        <f t="shared" si="4"/>
        <v>12.9684375</v>
      </c>
      <c r="AH4" s="45">
        <v>0.05</v>
      </c>
      <c r="AI4" s="43">
        <f t="shared" si="5"/>
        <v>1.2150000000000001</v>
      </c>
      <c r="AJ4" s="45">
        <v>0.06</v>
      </c>
      <c r="AK4" s="43">
        <f t="shared" si="6"/>
        <v>1.458</v>
      </c>
      <c r="AL4" s="46">
        <f t="shared" si="7"/>
        <v>1.2850000000000001</v>
      </c>
      <c r="AM4" s="45">
        <v>0.1</v>
      </c>
      <c r="AN4" s="43">
        <f t="shared" si="8"/>
        <v>2.4300000000000002</v>
      </c>
      <c r="AO4" s="45">
        <v>7.0000000000000007E-2</v>
      </c>
      <c r="AP4" s="43">
        <f t="shared" si="9"/>
        <v>1.7010000000000003</v>
      </c>
      <c r="AQ4" s="45">
        <v>0</v>
      </c>
      <c r="AR4" s="43">
        <f t="shared" si="10"/>
        <v>0</v>
      </c>
      <c r="AS4" s="47">
        <v>0</v>
      </c>
      <c r="AT4" s="45">
        <v>0</v>
      </c>
      <c r="AU4" s="43">
        <f t="shared" si="11"/>
        <v>0</v>
      </c>
      <c r="AV4" s="43">
        <f t="shared" si="12"/>
        <v>8.0890000000000004</v>
      </c>
      <c r="AW4" s="43">
        <f t="shared" si="13"/>
        <v>21.057437499999999</v>
      </c>
      <c r="AX4" s="48">
        <f t="shared" si="14"/>
        <v>0.13343878600823053</v>
      </c>
      <c r="AY4" s="47">
        <v>24.3</v>
      </c>
      <c r="AZ4" s="46">
        <f t="shared" si="15"/>
        <v>25.515000000000001</v>
      </c>
      <c r="BA4" s="47">
        <v>54.99</v>
      </c>
      <c r="BB4" s="48">
        <f t="shared" si="16"/>
        <v>0.53600654664484448</v>
      </c>
      <c r="BC4" s="39"/>
      <c r="BD4" s="43">
        <f t="shared" si="17"/>
        <v>0</v>
      </c>
      <c r="BE4" s="43">
        <f t="shared" si="18"/>
        <v>0</v>
      </c>
    </row>
    <row r="5" spans="1:57" s="49" customFormat="1" ht="30" x14ac:dyDescent="0.25">
      <c r="A5" s="29">
        <v>4</v>
      </c>
      <c r="B5" s="30"/>
      <c r="C5" s="30"/>
      <c r="D5" s="30" t="s">
        <v>57</v>
      </c>
      <c r="E5" s="30" t="s">
        <v>58</v>
      </c>
      <c r="F5" s="30" t="s">
        <v>59</v>
      </c>
      <c r="G5" s="31" t="s">
        <v>60</v>
      </c>
      <c r="H5" s="30" t="s">
        <v>71</v>
      </c>
      <c r="I5" s="30" t="s">
        <v>72</v>
      </c>
      <c r="J5" s="30" t="s">
        <v>63</v>
      </c>
      <c r="K5" s="32" t="s">
        <v>64</v>
      </c>
      <c r="L5" s="33" t="s">
        <v>77</v>
      </c>
      <c r="M5" s="30" t="str">
        <f>M4</f>
        <v>Hamilton Plaid</v>
      </c>
      <c r="N5" s="34" t="s">
        <v>78</v>
      </c>
      <c r="O5" s="30"/>
      <c r="P5" s="30" t="s">
        <v>68</v>
      </c>
      <c r="Q5" s="35"/>
      <c r="R5" s="36">
        <v>12.61</v>
      </c>
      <c r="S5" s="30" t="s">
        <v>69</v>
      </c>
      <c r="T5" s="37">
        <v>35</v>
      </c>
      <c r="U5" s="37">
        <v>27</v>
      </c>
      <c r="V5" s="37">
        <v>17</v>
      </c>
      <c r="W5" s="38">
        <v>3.35</v>
      </c>
      <c r="X5" s="39">
        <v>1</v>
      </c>
      <c r="Y5" s="40">
        <f t="shared" si="0"/>
        <v>1.6064999999999999E-2</v>
      </c>
      <c r="Z5" s="38">
        <v>56</v>
      </c>
      <c r="AA5" s="41">
        <f t="shared" si="1"/>
        <v>3485.8387799564271</v>
      </c>
      <c r="AB5" s="42">
        <v>3500</v>
      </c>
      <c r="AC5" s="43">
        <f t="shared" si="2"/>
        <v>1.0040625000000001</v>
      </c>
      <c r="AD5" s="33" t="s">
        <v>70</v>
      </c>
      <c r="AE5" s="44">
        <v>0.125</v>
      </c>
      <c r="AF5" s="43">
        <f t="shared" si="3"/>
        <v>1.5762499999999999</v>
      </c>
      <c r="AG5" s="43">
        <f t="shared" si="4"/>
        <v>15.190312499999999</v>
      </c>
      <c r="AH5" s="45">
        <v>0.05</v>
      </c>
      <c r="AI5" s="43">
        <f t="shared" si="5"/>
        <v>1.4490000000000001</v>
      </c>
      <c r="AJ5" s="45">
        <v>0.06</v>
      </c>
      <c r="AK5" s="43">
        <f t="shared" si="6"/>
        <v>1.7387999999999999</v>
      </c>
      <c r="AL5" s="46">
        <f t="shared" si="7"/>
        <v>1.0509999999999984</v>
      </c>
      <c r="AM5" s="45">
        <v>0.1</v>
      </c>
      <c r="AN5" s="43">
        <f t="shared" si="8"/>
        <v>2.8980000000000001</v>
      </c>
      <c r="AO5" s="45">
        <v>7.0000000000000007E-2</v>
      </c>
      <c r="AP5" s="43">
        <f t="shared" si="9"/>
        <v>2.0286000000000004</v>
      </c>
      <c r="AQ5" s="45">
        <v>0</v>
      </c>
      <c r="AR5" s="43">
        <f t="shared" si="10"/>
        <v>0</v>
      </c>
      <c r="AS5" s="47">
        <v>0</v>
      </c>
      <c r="AT5" s="45">
        <v>0</v>
      </c>
      <c r="AU5" s="43">
        <f t="shared" si="11"/>
        <v>0</v>
      </c>
      <c r="AV5" s="43">
        <f t="shared" si="12"/>
        <v>9.1654</v>
      </c>
      <c r="AW5" s="43">
        <f t="shared" si="13"/>
        <v>24.355712499999999</v>
      </c>
      <c r="AX5" s="48">
        <f t="shared" si="14"/>
        <v>0.15956823671497589</v>
      </c>
      <c r="AY5" s="47">
        <v>28.98</v>
      </c>
      <c r="AZ5" s="46">
        <f t="shared" si="15"/>
        <v>30.429000000000002</v>
      </c>
      <c r="BA5" s="47">
        <v>64.989999999999995</v>
      </c>
      <c r="BB5" s="48">
        <f t="shared" si="16"/>
        <v>0.53178950607785802</v>
      </c>
      <c r="BC5" s="39"/>
      <c r="BD5" s="43">
        <f t="shared" si="17"/>
        <v>0</v>
      </c>
      <c r="BE5" s="43">
        <f t="shared" si="18"/>
        <v>0</v>
      </c>
    </row>
    <row r="6" spans="1:57" s="49" customFormat="1" ht="30.75" thickBot="1" x14ac:dyDescent="0.3">
      <c r="A6" s="50">
        <v>5</v>
      </c>
      <c r="B6" s="51"/>
      <c r="C6" s="51"/>
      <c r="D6" s="51" t="s">
        <v>57</v>
      </c>
      <c r="E6" s="51" t="s">
        <v>58</v>
      </c>
      <c r="F6" s="51" t="s">
        <v>59</v>
      </c>
      <c r="G6" s="52" t="s">
        <v>60</v>
      </c>
      <c r="H6" s="51" t="s">
        <v>71</v>
      </c>
      <c r="I6" s="51" t="s">
        <v>72</v>
      </c>
      <c r="J6" s="51" t="s">
        <v>63</v>
      </c>
      <c r="K6" s="53" t="s">
        <v>64</v>
      </c>
      <c r="L6" s="54" t="s">
        <v>79</v>
      </c>
      <c r="M6" s="51" t="str">
        <f>M5</f>
        <v>Hamilton Plaid</v>
      </c>
      <c r="N6" s="34" t="s">
        <v>80</v>
      </c>
      <c r="O6" s="51"/>
      <c r="P6" s="51" t="s">
        <v>68</v>
      </c>
      <c r="Q6" s="55"/>
      <c r="R6" s="56">
        <v>12.61</v>
      </c>
      <c r="S6" s="51" t="s">
        <v>69</v>
      </c>
      <c r="T6" s="57">
        <v>35</v>
      </c>
      <c r="U6" s="57">
        <v>27</v>
      </c>
      <c r="V6" s="57">
        <v>17</v>
      </c>
      <c r="W6" s="58">
        <v>3.35</v>
      </c>
      <c r="X6" s="59">
        <v>1</v>
      </c>
      <c r="Y6" s="60">
        <f t="shared" si="0"/>
        <v>1.6064999999999999E-2</v>
      </c>
      <c r="Z6" s="58">
        <v>56</v>
      </c>
      <c r="AA6" s="61">
        <f t="shared" si="1"/>
        <v>3485.8387799564271</v>
      </c>
      <c r="AB6" s="62">
        <v>3500</v>
      </c>
      <c r="AC6" s="63">
        <f t="shared" si="2"/>
        <v>1.0040625000000001</v>
      </c>
      <c r="AD6" s="54" t="s">
        <v>70</v>
      </c>
      <c r="AE6" s="64">
        <v>0.125</v>
      </c>
      <c r="AF6" s="63">
        <f t="shared" si="3"/>
        <v>1.5762499999999999</v>
      </c>
      <c r="AG6" s="63">
        <f t="shared" si="4"/>
        <v>15.190312499999999</v>
      </c>
      <c r="AH6" s="65">
        <v>0.05</v>
      </c>
      <c r="AI6" s="63">
        <f t="shared" si="5"/>
        <v>1.4490000000000001</v>
      </c>
      <c r="AJ6" s="65">
        <v>0.06</v>
      </c>
      <c r="AK6" s="63">
        <f t="shared" si="6"/>
        <v>1.7387999999999999</v>
      </c>
      <c r="AL6" s="66">
        <f t="shared" si="7"/>
        <v>1.0509999999999984</v>
      </c>
      <c r="AM6" s="65">
        <v>0.1</v>
      </c>
      <c r="AN6" s="63">
        <f t="shared" si="8"/>
        <v>2.8980000000000001</v>
      </c>
      <c r="AO6" s="65">
        <v>7.0000000000000007E-2</v>
      </c>
      <c r="AP6" s="63">
        <f t="shared" si="9"/>
        <v>2.0286000000000004</v>
      </c>
      <c r="AQ6" s="65">
        <v>0</v>
      </c>
      <c r="AR6" s="63">
        <f t="shared" si="10"/>
        <v>0</v>
      </c>
      <c r="AS6" s="47">
        <v>0</v>
      </c>
      <c r="AT6" s="65">
        <v>0</v>
      </c>
      <c r="AU6" s="63">
        <f t="shared" si="11"/>
        <v>0</v>
      </c>
      <c r="AV6" s="63">
        <f t="shared" si="12"/>
        <v>9.1654</v>
      </c>
      <c r="AW6" s="63">
        <f t="shared" si="13"/>
        <v>24.355712499999999</v>
      </c>
      <c r="AX6" s="67">
        <f t="shared" si="14"/>
        <v>0.15956823671497589</v>
      </c>
      <c r="AY6" s="68">
        <v>28.98</v>
      </c>
      <c r="AZ6" s="63">
        <f t="shared" si="15"/>
        <v>30.429000000000002</v>
      </c>
      <c r="BA6" s="68">
        <v>64.989999999999995</v>
      </c>
      <c r="BB6" s="67">
        <f t="shared" si="16"/>
        <v>0.53178950607785802</v>
      </c>
      <c r="BC6" s="59"/>
      <c r="BD6" s="63">
        <f t="shared" si="17"/>
        <v>0</v>
      </c>
      <c r="BE6" s="63">
        <f t="shared" si="18"/>
        <v>0</v>
      </c>
    </row>
    <row r="7" spans="1:57" s="49" customFormat="1" ht="30" x14ac:dyDescent="0.25">
      <c r="A7" s="69">
        <v>6</v>
      </c>
      <c r="B7" s="70"/>
      <c r="C7" s="70"/>
      <c r="D7" s="70" t="s">
        <v>57</v>
      </c>
      <c r="E7" s="70" t="s">
        <v>58</v>
      </c>
      <c r="F7" s="70" t="s">
        <v>59</v>
      </c>
      <c r="G7" s="71" t="s">
        <v>60</v>
      </c>
      <c r="H7" s="70" t="s">
        <v>71</v>
      </c>
      <c r="I7" s="30" t="s">
        <v>81</v>
      </c>
      <c r="J7" s="70" t="s">
        <v>63</v>
      </c>
      <c r="K7" s="72" t="s">
        <v>64</v>
      </c>
      <c r="L7" s="73" t="s">
        <v>65</v>
      </c>
      <c r="M7" s="70" t="s">
        <v>82</v>
      </c>
      <c r="N7" s="34" t="s">
        <v>83</v>
      </c>
      <c r="O7" s="70"/>
      <c r="P7" s="30" t="s">
        <v>68</v>
      </c>
      <c r="Q7" s="74"/>
      <c r="R7" s="75">
        <f t="shared" ref="R7:R36" si="19">R2</f>
        <v>7.3</v>
      </c>
      <c r="S7" s="70" t="s">
        <v>69</v>
      </c>
      <c r="T7" s="76">
        <f t="shared" ref="T7:W22" si="20">T2</f>
        <v>35</v>
      </c>
      <c r="U7" s="76">
        <f t="shared" si="20"/>
        <v>27</v>
      </c>
      <c r="V7" s="76">
        <f t="shared" si="20"/>
        <v>11</v>
      </c>
      <c r="W7" s="77">
        <f t="shared" si="20"/>
        <v>2.6</v>
      </c>
      <c r="X7" s="78">
        <v>1</v>
      </c>
      <c r="Y7" s="79">
        <f t="shared" si="0"/>
        <v>1.0395E-2</v>
      </c>
      <c r="Z7" s="77">
        <v>56</v>
      </c>
      <c r="AA7" s="80">
        <f t="shared" si="1"/>
        <v>5387.2053872053875</v>
      </c>
      <c r="AB7" s="81">
        <v>3500</v>
      </c>
      <c r="AC7" s="82">
        <f t="shared" si="2"/>
        <v>0.64968749999999997</v>
      </c>
      <c r="AD7" s="73" t="s">
        <v>70</v>
      </c>
      <c r="AE7" s="83">
        <v>0.125</v>
      </c>
      <c r="AF7" s="82">
        <f t="shared" si="3"/>
        <v>0.91249999999999998</v>
      </c>
      <c r="AG7" s="82">
        <f t="shared" si="4"/>
        <v>8.8621874999999992</v>
      </c>
      <c r="AH7" s="84">
        <v>0.05</v>
      </c>
      <c r="AI7" s="82">
        <f t="shared" si="5"/>
        <v>0.9900000000000001</v>
      </c>
      <c r="AJ7" s="84">
        <v>0.06</v>
      </c>
      <c r="AK7" s="82">
        <f t="shared" si="6"/>
        <v>1.1879999999999999</v>
      </c>
      <c r="AL7" s="85">
        <f t="shared" si="7"/>
        <v>1.509999999999998</v>
      </c>
      <c r="AM7" s="84">
        <v>0.1</v>
      </c>
      <c r="AN7" s="82">
        <f t="shared" si="8"/>
        <v>1.9800000000000002</v>
      </c>
      <c r="AO7" s="84">
        <v>7.0000000000000007E-2</v>
      </c>
      <c r="AP7" s="82">
        <f t="shared" si="9"/>
        <v>1.3860000000000001</v>
      </c>
      <c r="AQ7" s="84">
        <v>0</v>
      </c>
      <c r="AR7" s="82">
        <f t="shared" si="10"/>
        <v>0</v>
      </c>
      <c r="AS7" s="47">
        <v>0</v>
      </c>
      <c r="AT7" s="84">
        <v>0</v>
      </c>
      <c r="AU7" s="82">
        <f t="shared" si="11"/>
        <v>0</v>
      </c>
      <c r="AV7" s="82">
        <f t="shared" si="12"/>
        <v>7.0539999999999985</v>
      </c>
      <c r="AW7" s="82">
        <f t="shared" si="13"/>
        <v>15.916187499999998</v>
      </c>
      <c r="AX7" s="86">
        <f t="shared" si="14"/>
        <v>0.1961521464646466</v>
      </c>
      <c r="AY7" s="87">
        <v>19.8</v>
      </c>
      <c r="AZ7" s="82">
        <f t="shared" si="15"/>
        <v>20.790000000000003</v>
      </c>
      <c r="BA7" s="87">
        <v>44.99</v>
      </c>
      <c r="BB7" s="86">
        <f t="shared" si="16"/>
        <v>0.53789731051344736</v>
      </c>
      <c r="BC7" s="78"/>
      <c r="BD7" s="82">
        <f t="shared" si="17"/>
        <v>0</v>
      </c>
      <c r="BE7" s="82">
        <f t="shared" si="18"/>
        <v>0</v>
      </c>
    </row>
    <row r="8" spans="1:57" ht="15" customHeight="1" x14ac:dyDescent="0.25">
      <c r="A8" s="88">
        <v>7</v>
      </c>
      <c r="B8" s="32"/>
      <c r="C8" s="32"/>
      <c r="D8" s="30" t="s">
        <v>57</v>
      </c>
      <c r="E8" s="30" t="s">
        <v>58</v>
      </c>
      <c r="F8" s="30" t="s">
        <v>59</v>
      </c>
      <c r="G8" s="31" t="s">
        <v>60</v>
      </c>
      <c r="H8" s="30" t="s">
        <v>71</v>
      </c>
      <c r="I8" s="30" t="s">
        <v>72</v>
      </c>
      <c r="J8" s="30" t="s">
        <v>63</v>
      </c>
      <c r="K8" s="32" t="s">
        <v>64</v>
      </c>
      <c r="L8" s="33" t="s">
        <v>73</v>
      </c>
      <c r="M8" s="30" t="str">
        <f>M7</f>
        <v>Dart Gray Plaid</v>
      </c>
      <c r="N8" s="34" t="s">
        <v>84</v>
      </c>
      <c r="O8" s="32"/>
      <c r="P8" s="30" t="s">
        <v>68</v>
      </c>
      <c r="Q8" s="35"/>
      <c r="R8" s="36">
        <f t="shared" si="19"/>
        <v>9.44</v>
      </c>
      <c r="S8" s="30" t="s">
        <v>69</v>
      </c>
      <c r="T8" s="89">
        <f t="shared" si="20"/>
        <v>35</v>
      </c>
      <c r="U8" s="89">
        <f t="shared" si="20"/>
        <v>27</v>
      </c>
      <c r="V8" s="89">
        <f t="shared" si="20"/>
        <v>13</v>
      </c>
      <c r="W8" s="90">
        <f t="shared" si="20"/>
        <v>3.06</v>
      </c>
      <c r="X8" s="39">
        <v>1</v>
      </c>
      <c r="Y8" s="91">
        <f t="shared" si="0"/>
        <v>1.2285000000000001E-2</v>
      </c>
      <c r="Z8" s="38">
        <v>56</v>
      </c>
      <c r="AA8" s="41">
        <f t="shared" si="1"/>
        <v>4558.404558404558</v>
      </c>
      <c r="AB8" s="42">
        <v>3500</v>
      </c>
      <c r="AC8" s="46">
        <f t="shared" si="2"/>
        <v>0.76781250000000012</v>
      </c>
      <c r="AD8" s="33" t="s">
        <v>70</v>
      </c>
      <c r="AE8" s="92">
        <v>0.125</v>
      </c>
      <c r="AF8" s="46">
        <f t="shared" si="3"/>
        <v>1.18</v>
      </c>
      <c r="AG8" s="46">
        <f t="shared" si="4"/>
        <v>11.387812499999999</v>
      </c>
      <c r="AH8" s="45">
        <v>0.05</v>
      </c>
      <c r="AI8" s="46">
        <f t="shared" si="5"/>
        <v>1.0890000000000002</v>
      </c>
      <c r="AJ8" s="45">
        <v>0.06</v>
      </c>
      <c r="AK8" s="43">
        <f t="shared" si="6"/>
        <v>1.3068</v>
      </c>
      <c r="AL8" s="46">
        <f t="shared" si="7"/>
        <v>1.4109999999999978</v>
      </c>
      <c r="AM8" s="45">
        <v>0.1</v>
      </c>
      <c r="AN8" s="46">
        <f t="shared" si="8"/>
        <v>2.1780000000000004</v>
      </c>
      <c r="AO8" s="45">
        <v>7.0000000000000007E-2</v>
      </c>
      <c r="AP8" s="43">
        <f t="shared" si="9"/>
        <v>1.5246000000000002</v>
      </c>
      <c r="AQ8" s="45">
        <v>0</v>
      </c>
      <c r="AR8" s="43">
        <f t="shared" si="10"/>
        <v>0</v>
      </c>
      <c r="AS8" s="47">
        <v>0</v>
      </c>
      <c r="AT8" s="45">
        <v>0</v>
      </c>
      <c r="AU8" s="43">
        <f t="shared" si="11"/>
        <v>0</v>
      </c>
      <c r="AV8" s="43">
        <f t="shared" si="12"/>
        <v>7.5093999999999985</v>
      </c>
      <c r="AW8" s="46">
        <f t="shared" si="13"/>
        <v>18.897212499999998</v>
      </c>
      <c r="AX8" s="93">
        <f t="shared" si="14"/>
        <v>0.13235938934802582</v>
      </c>
      <c r="AY8" s="6">
        <v>21.78</v>
      </c>
      <c r="AZ8" s="46">
        <f t="shared" si="15"/>
        <v>22.869000000000003</v>
      </c>
      <c r="BA8" s="47">
        <v>49.99</v>
      </c>
      <c r="BB8" s="48">
        <f t="shared" si="16"/>
        <v>0.5425285057011402</v>
      </c>
      <c r="BC8" s="5"/>
      <c r="BD8" s="43">
        <f t="shared" si="17"/>
        <v>0</v>
      </c>
      <c r="BE8" s="46">
        <f t="shared" si="18"/>
        <v>0</v>
      </c>
    </row>
    <row r="9" spans="1:57" ht="15" customHeight="1" x14ac:dyDescent="0.25">
      <c r="A9" s="88">
        <v>8</v>
      </c>
      <c r="B9" s="32"/>
      <c r="C9" s="32"/>
      <c r="D9" s="30" t="s">
        <v>57</v>
      </c>
      <c r="E9" s="30" t="s">
        <v>58</v>
      </c>
      <c r="F9" s="30" t="s">
        <v>59</v>
      </c>
      <c r="G9" s="31" t="s">
        <v>60</v>
      </c>
      <c r="H9" s="30" t="s">
        <v>71</v>
      </c>
      <c r="I9" s="30" t="s">
        <v>72</v>
      </c>
      <c r="J9" s="30" t="s">
        <v>63</v>
      </c>
      <c r="K9" s="32" t="s">
        <v>64</v>
      </c>
      <c r="L9" s="33" t="s">
        <v>75</v>
      </c>
      <c r="M9" s="30" t="str">
        <f>M8</f>
        <v>Dart Gray Plaid</v>
      </c>
      <c r="N9" s="34" t="s">
        <v>85</v>
      </c>
      <c r="O9" s="32"/>
      <c r="P9" s="30" t="s">
        <v>68</v>
      </c>
      <c r="Q9" s="35"/>
      <c r="R9" s="36">
        <f t="shared" si="19"/>
        <v>10.74</v>
      </c>
      <c r="S9" s="30" t="s">
        <v>69</v>
      </c>
      <c r="T9" s="89">
        <f t="shared" si="20"/>
        <v>35</v>
      </c>
      <c r="U9" s="89">
        <f t="shared" si="20"/>
        <v>27</v>
      </c>
      <c r="V9" s="89">
        <f t="shared" si="20"/>
        <v>15</v>
      </c>
      <c r="W9" s="90">
        <f t="shared" si="20"/>
        <v>3.35</v>
      </c>
      <c r="X9" s="39">
        <v>1</v>
      </c>
      <c r="Y9" s="91">
        <f t="shared" si="0"/>
        <v>1.4175E-2</v>
      </c>
      <c r="Z9" s="38">
        <v>56</v>
      </c>
      <c r="AA9" s="41">
        <f t="shared" si="1"/>
        <v>3950.6172839506171</v>
      </c>
      <c r="AB9" s="42">
        <v>3500</v>
      </c>
      <c r="AC9" s="46">
        <f t="shared" si="2"/>
        <v>0.88593750000000004</v>
      </c>
      <c r="AD9" s="33" t="s">
        <v>70</v>
      </c>
      <c r="AE9" s="92">
        <v>0.125</v>
      </c>
      <c r="AF9" s="46">
        <f t="shared" si="3"/>
        <v>1.3425</v>
      </c>
      <c r="AG9" s="46">
        <f t="shared" si="4"/>
        <v>12.9684375</v>
      </c>
      <c r="AH9" s="45">
        <v>0.05</v>
      </c>
      <c r="AI9" s="46">
        <f t="shared" si="5"/>
        <v>1.2150000000000001</v>
      </c>
      <c r="AJ9" s="45">
        <v>0.06</v>
      </c>
      <c r="AK9" s="43">
        <f t="shared" si="6"/>
        <v>1.458</v>
      </c>
      <c r="AL9" s="46">
        <f t="shared" si="7"/>
        <v>1.2850000000000001</v>
      </c>
      <c r="AM9" s="45">
        <v>0.1</v>
      </c>
      <c r="AN9" s="46">
        <f t="shared" si="8"/>
        <v>2.4300000000000002</v>
      </c>
      <c r="AO9" s="45">
        <v>7.0000000000000007E-2</v>
      </c>
      <c r="AP9" s="43">
        <f t="shared" si="9"/>
        <v>1.7010000000000003</v>
      </c>
      <c r="AQ9" s="45">
        <v>0</v>
      </c>
      <c r="AR9" s="43">
        <f t="shared" si="10"/>
        <v>0</v>
      </c>
      <c r="AS9" s="47">
        <v>0</v>
      </c>
      <c r="AT9" s="45">
        <v>0</v>
      </c>
      <c r="AU9" s="43">
        <f t="shared" si="11"/>
        <v>0</v>
      </c>
      <c r="AV9" s="43">
        <f t="shared" si="12"/>
        <v>8.0890000000000004</v>
      </c>
      <c r="AW9" s="46">
        <f t="shared" si="13"/>
        <v>21.057437499999999</v>
      </c>
      <c r="AX9" s="93">
        <f t="shared" si="14"/>
        <v>0.13343878600823053</v>
      </c>
      <c r="AY9" s="6">
        <v>24.3</v>
      </c>
      <c r="AZ9" s="46">
        <f t="shared" si="15"/>
        <v>25.515000000000001</v>
      </c>
      <c r="BA9" s="47">
        <v>54.99</v>
      </c>
      <c r="BB9" s="48">
        <f t="shared" si="16"/>
        <v>0.53600654664484448</v>
      </c>
      <c r="BC9" s="5"/>
      <c r="BD9" s="43">
        <f t="shared" si="17"/>
        <v>0</v>
      </c>
      <c r="BE9" s="46">
        <f t="shared" si="18"/>
        <v>0</v>
      </c>
    </row>
    <row r="10" spans="1:57" ht="15" customHeight="1" x14ac:dyDescent="0.25">
      <c r="A10" s="88">
        <v>9</v>
      </c>
      <c r="B10" s="32"/>
      <c r="C10" s="32"/>
      <c r="D10" s="30" t="s">
        <v>57</v>
      </c>
      <c r="E10" s="30" t="s">
        <v>58</v>
      </c>
      <c r="F10" s="30" t="s">
        <v>59</v>
      </c>
      <c r="G10" s="31" t="s">
        <v>60</v>
      </c>
      <c r="H10" s="30" t="s">
        <v>71</v>
      </c>
      <c r="I10" s="30" t="s">
        <v>72</v>
      </c>
      <c r="J10" s="30" t="s">
        <v>63</v>
      </c>
      <c r="K10" s="32" t="s">
        <v>64</v>
      </c>
      <c r="L10" s="33" t="s">
        <v>77</v>
      </c>
      <c r="M10" s="30" t="str">
        <f>M9</f>
        <v>Dart Gray Plaid</v>
      </c>
      <c r="N10" s="34" t="s">
        <v>86</v>
      </c>
      <c r="O10" s="32"/>
      <c r="P10" s="30" t="s">
        <v>68</v>
      </c>
      <c r="Q10" s="35"/>
      <c r="R10" s="36">
        <f t="shared" si="19"/>
        <v>12.61</v>
      </c>
      <c r="S10" s="30" t="s">
        <v>69</v>
      </c>
      <c r="T10" s="89">
        <f t="shared" si="20"/>
        <v>35</v>
      </c>
      <c r="U10" s="89">
        <f t="shared" si="20"/>
        <v>27</v>
      </c>
      <c r="V10" s="89">
        <f t="shared" si="20"/>
        <v>17</v>
      </c>
      <c r="W10" s="90">
        <f t="shared" si="20"/>
        <v>3.35</v>
      </c>
      <c r="X10" s="39">
        <v>1</v>
      </c>
      <c r="Y10" s="91">
        <f t="shared" si="0"/>
        <v>1.6064999999999999E-2</v>
      </c>
      <c r="Z10" s="38">
        <v>56</v>
      </c>
      <c r="AA10" s="41">
        <f t="shared" si="1"/>
        <v>3485.8387799564271</v>
      </c>
      <c r="AB10" s="42">
        <v>3500</v>
      </c>
      <c r="AC10" s="46">
        <f t="shared" si="2"/>
        <v>1.0040625000000001</v>
      </c>
      <c r="AD10" s="33" t="s">
        <v>70</v>
      </c>
      <c r="AE10" s="92">
        <v>0.125</v>
      </c>
      <c r="AF10" s="46">
        <f t="shared" si="3"/>
        <v>1.5762499999999999</v>
      </c>
      <c r="AG10" s="46">
        <f t="shared" si="4"/>
        <v>15.190312499999999</v>
      </c>
      <c r="AH10" s="45">
        <v>0.05</v>
      </c>
      <c r="AI10" s="46">
        <f t="shared" si="5"/>
        <v>1.4490000000000001</v>
      </c>
      <c r="AJ10" s="45">
        <v>0.06</v>
      </c>
      <c r="AK10" s="43">
        <f t="shared" si="6"/>
        <v>1.7387999999999999</v>
      </c>
      <c r="AL10" s="46">
        <f t="shared" si="7"/>
        <v>1.0509999999999984</v>
      </c>
      <c r="AM10" s="45">
        <v>0.1</v>
      </c>
      <c r="AN10" s="46">
        <f t="shared" si="8"/>
        <v>2.8980000000000001</v>
      </c>
      <c r="AO10" s="45">
        <v>7.0000000000000007E-2</v>
      </c>
      <c r="AP10" s="43">
        <f t="shared" si="9"/>
        <v>2.0286000000000004</v>
      </c>
      <c r="AQ10" s="45">
        <v>0</v>
      </c>
      <c r="AR10" s="43">
        <f t="shared" si="10"/>
        <v>0</v>
      </c>
      <c r="AS10" s="47">
        <v>0</v>
      </c>
      <c r="AT10" s="45">
        <v>0</v>
      </c>
      <c r="AU10" s="43">
        <f t="shared" si="11"/>
        <v>0</v>
      </c>
      <c r="AV10" s="43">
        <f t="shared" si="12"/>
        <v>9.1654</v>
      </c>
      <c r="AW10" s="46">
        <f t="shared" si="13"/>
        <v>24.355712499999999</v>
      </c>
      <c r="AX10" s="93">
        <f t="shared" si="14"/>
        <v>0.15956823671497589</v>
      </c>
      <c r="AY10" s="6">
        <v>28.98</v>
      </c>
      <c r="AZ10" s="46">
        <f t="shared" si="15"/>
        <v>30.429000000000002</v>
      </c>
      <c r="BA10" s="47">
        <v>64.989999999999995</v>
      </c>
      <c r="BB10" s="48">
        <f t="shared" si="16"/>
        <v>0.53178950607785802</v>
      </c>
      <c r="BC10" s="5"/>
      <c r="BD10" s="43">
        <f t="shared" si="17"/>
        <v>0</v>
      </c>
      <c r="BE10" s="46">
        <f t="shared" si="18"/>
        <v>0</v>
      </c>
    </row>
    <row r="11" spans="1:57" ht="15" customHeight="1" thickBot="1" x14ac:dyDescent="0.3">
      <c r="A11" s="94">
        <v>10</v>
      </c>
      <c r="B11" s="53"/>
      <c r="C11" s="53"/>
      <c r="D11" s="51" t="s">
        <v>57</v>
      </c>
      <c r="E11" s="51" t="s">
        <v>58</v>
      </c>
      <c r="F11" s="51" t="s">
        <v>59</v>
      </c>
      <c r="G11" s="52" t="s">
        <v>60</v>
      </c>
      <c r="H11" s="51" t="s">
        <v>71</v>
      </c>
      <c r="I11" s="51" t="s">
        <v>72</v>
      </c>
      <c r="J11" s="51" t="s">
        <v>63</v>
      </c>
      <c r="K11" s="53" t="s">
        <v>64</v>
      </c>
      <c r="L11" s="54" t="s">
        <v>79</v>
      </c>
      <c r="M11" s="51" t="str">
        <f>M10</f>
        <v>Dart Gray Plaid</v>
      </c>
      <c r="N11" s="34" t="s">
        <v>87</v>
      </c>
      <c r="O11" s="53"/>
      <c r="P11" s="51" t="s">
        <v>68</v>
      </c>
      <c r="Q11" s="55"/>
      <c r="R11" s="56">
        <f t="shared" si="19"/>
        <v>12.61</v>
      </c>
      <c r="S11" s="51" t="s">
        <v>69</v>
      </c>
      <c r="T11" s="95">
        <f t="shared" si="20"/>
        <v>35</v>
      </c>
      <c r="U11" s="95">
        <f t="shared" si="20"/>
        <v>27</v>
      </c>
      <c r="V11" s="95">
        <f t="shared" si="20"/>
        <v>17</v>
      </c>
      <c r="W11" s="96">
        <f t="shared" si="20"/>
        <v>3.35</v>
      </c>
      <c r="X11" s="59">
        <v>1</v>
      </c>
      <c r="Y11" s="97">
        <f t="shared" si="0"/>
        <v>1.6064999999999999E-2</v>
      </c>
      <c r="Z11" s="58">
        <v>56</v>
      </c>
      <c r="AA11" s="61">
        <f t="shared" si="1"/>
        <v>3485.8387799564271</v>
      </c>
      <c r="AB11" s="62">
        <v>3500</v>
      </c>
      <c r="AC11" s="66">
        <f t="shared" si="2"/>
        <v>1.0040625000000001</v>
      </c>
      <c r="AD11" s="54" t="s">
        <v>70</v>
      </c>
      <c r="AE11" s="98">
        <v>0.125</v>
      </c>
      <c r="AF11" s="66">
        <f t="shared" si="3"/>
        <v>1.5762499999999999</v>
      </c>
      <c r="AG11" s="66">
        <f t="shared" si="4"/>
        <v>15.190312499999999</v>
      </c>
      <c r="AH11" s="65">
        <v>0.05</v>
      </c>
      <c r="AI11" s="66">
        <f t="shared" si="5"/>
        <v>1.4490000000000001</v>
      </c>
      <c r="AJ11" s="65">
        <v>0.06</v>
      </c>
      <c r="AK11" s="63">
        <f t="shared" si="6"/>
        <v>1.7387999999999999</v>
      </c>
      <c r="AL11" s="66">
        <f t="shared" si="7"/>
        <v>1.0509999999999984</v>
      </c>
      <c r="AM11" s="65">
        <v>0.1</v>
      </c>
      <c r="AN11" s="66">
        <f t="shared" si="8"/>
        <v>2.8980000000000001</v>
      </c>
      <c r="AO11" s="65">
        <v>7.0000000000000007E-2</v>
      </c>
      <c r="AP11" s="63">
        <f t="shared" si="9"/>
        <v>2.0286000000000004</v>
      </c>
      <c r="AQ11" s="65">
        <v>0</v>
      </c>
      <c r="AR11" s="63">
        <f t="shared" si="10"/>
        <v>0</v>
      </c>
      <c r="AS11" s="47">
        <v>0</v>
      </c>
      <c r="AT11" s="65">
        <v>0</v>
      </c>
      <c r="AU11" s="63">
        <f t="shared" si="11"/>
        <v>0</v>
      </c>
      <c r="AV11" s="63">
        <f t="shared" si="12"/>
        <v>9.1654</v>
      </c>
      <c r="AW11" s="66">
        <f t="shared" si="13"/>
        <v>24.355712499999999</v>
      </c>
      <c r="AX11" s="99">
        <f t="shared" si="14"/>
        <v>0.15956823671497589</v>
      </c>
      <c r="AY11" s="100">
        <v>28.98</v>
      </c>
      <c r="AZ11" s="66">
        <f t="shared" si="15"/>
        <v>30.429000000000002</v>
      </c>
      <c r="BA11" s="68">
        <v>64.989999999999995</v>
      </c>
      <c r="BB11" s="67">
        <f t="shared" si="16"/>
        <v>0.53178950607785802</v>
      </c>
      <c r="BC11" s="101"/>
      <c r="BD11" s="63">
        <f t="shared" si="17"/>
        <v>0</v>
      </c>
      <c r="BE11" s="66">
        <f t="shared" si="18"/>
        <v>0</v>
      </c>
    </row>
    <row r="12" spans="1:57" ht="15" customHeight="1" x14ac:dyDescent="0.25">
      <c r="A12" s="102">
        <v>11</v>
      </c>
      <c r="B12" s="72"/>
      <c r="C12" s="72"/>
      <c r="D12" s="70" t="s">
        <v>57</v>
      </c>
      <c r="E12" s="70" t="s">
        <v>58</v>
      </c>
      <c r="F12" s="70" t="s">
        <v>59</v>
      </c>
      <c r="G12" s="71" t="s">
        <v>60</v>
      </c>
      <c r="H12" s="70" t="s">
        <v>71</v>
      </c>
      <c r="I12" s="30" t="s">
        <v>88</v>
      </c>
      <c r="J12" s="70" t="s">
        <v>63</v>
      </c>
      <c r="K12" s="72" t="s">
        <v>64</v>
      </c>
      <c r="L12" s="73" t="s">
        <v>65</v>
      </c>
      <c r="M12" s="70" t="s">
        <v>89</v>
      </c>
      <c r="N12" s="34" t="s">
        <v>90</v>
      </c>
      <c r="O12" s="72"/>
      <c r="P12" s="30" t="s">
        <v>68</v>
      </c>
      <c r="Q12" s="74"/>
      <c r="R12" s="75">
        <f t="shared" si="19"/>
        <v>7.3</v>
      </c>
      <c r="S12" s="70" t="s">
        <v>69</v>
      </c>
      <c r="T12" s="103">
        <f t="shared" si="20"/>
        <v>35</v>
      </c>
      <c r="U12" s="103">
        <f t="shared" si="20"/>
        <v>27</v>
      </c>
      <c r="V12" s="103">
        <f t="shared" si="20"/>
        <v>11</v>
      </c>
      <c r="W12" s="104">
        <f t="shared" si="20"/>
        <v>2.6</v>
      </c>
      <c r="X12" s="78">
        <v>1</v>
      </c>
      <c r="Y12" s="105">
        <f t="shared" si="0"/>
        <v>1.0395E-2</v>
      </c>
      <c r="Z12" s="77">
        <v>56</v>
      </c>
      <c r="AA12" s="80">
        <f t="shared" si="1"/>
        <v>5387.2053872053875</v>
      </c>
      <c r="AB12" s="81">
        <v>3500</v>
      </c>
      <c r="AC12" s="85">
        <f t="shared" si="2"/>
        <v>0.64968749999999997</v>
      </c>
      <c r="AD12" s="73" t="s">
        <v>70</v>
      </c>
      <c r="AE12" s="106">
        <v>0.125</v>
      </c>
      <c r="AF12" s="85">
        <f t="shared" si="3"/>
        <v>0.91249999999999998</v>
      </c>
      <c r="AG12" s="85">
        <f t="shared" si="4"/>
        <v>8.8621874999999992</v>
      </c>
      <c r="AH12" s="84">
        <v>0.05</v>
      </c>
      <c r="AI12" s="85">
        <f t="shared" si="5"/>
        <v>0.9900000000000001</v>
      </c>
      <c r="AJ12" s="84">
        <v>0.06</v>
      </c>
      <c r="AK12" s="82">
        <f t="shared" si="6"/>
        <v>1.1879999999999999</v>
      </c>
      <c r="AL12" s="85">
        <f t="shared" si="7"/>
        <v>1.509999999999998</v>
      </c>
      <c r="AM12" s="84">
        <v>0.1</v>
      </c>
      <c r="AN12" s="85">
        <f t="shared" si="8"/>
        <v>1.9800000000000002</v>
      </c>
      <c r="AO12" s="84">
        <v>7.0000000000000007E-2</v>
      </c>
      <c r="AP12" s="82">
        <f t="shared" si="9"/>
        <v>1.3860000000000001</v>
      </c>
      <c r="AQ12" s="84">
        <v>0</v>
      </c>
      <c r="AR12" s="82">
        <f t="shared" si="10"/>
        <v>0</v>
      </c>
      <c r="AS12" s="47">
        <v>0</v>
      </c>
      <c r="AT12" s="84">
        <v>0</v>
      </c>
      <c r="AU12" s="82">
        <f t="shared" si="11"/>
        <v>0</v>
      </c>
      <c r="AV12" s="82">
        <f t="shared" si="12"/>
        <v>7.0539999999999985</v>
      </c>
      <c r="AW12" s="85">
        <f t="shared" si="13"/>
        <v>15.916187499999998</v>
      </c>
      <c r="AX12" s="107">
        <f t="shared" si="14"/>
        <v>0.1961521464646466</v>
      </c>
      <c r="AY12" s="108">
        <v>19.8</v>
      </c>
      <c r="AZ12" s="85">
        <f t="shared" si="15"/>
        <v>20.790000000000003</v>
      </c>
      <c r="BA12" s="87">
        <v>44.99</v>
      </c>
      <c r="BB12" s="86">
        <f t="shared" si="16"/>
        <v>0.53789731051344736</v>
      </c>
      <c r="BC12" s="109"/>
      <c r="BD12" s="82">
        <f t="shared" si="17"/>
        <v>0</v>
      </c>
      <c r="BE12" s="85">
        <f t="shared" si="18"/>
        <v>0</v>
      </c>
    </row>
    <row r="13" spans="1:57" ht="15" customHeight="1" x14ac:dyDescent="0.25">
      <c r="A13" s="88">
        <v>12</v>
      </c>
      <c r="B13" s="32"/>
      <c r="C13" s="32"/>
      <c r="D13" s="30" t="s">
        <v>57</v>
      </c>
      <c r="E13" s="30" t="s">
        <v>58</v>
      </c>
      <c r="F13" s="30" t="s">
        <v>59</v>
      </c>
      <c r="G13" s="31" t="s">
        <v>60</v>
      </c>
      <c r="H13" s="30" t="s">
        <v>71</v>
      </c>
      <c r="I13" s="30" t="s">
        <v>72</v>
      </c>
      <c r="J13" s="30" t="s">
        <v>63</v>
      </c>
      <c r="K13" s="32" t="s">
        <v>64</v>
      </c>
      <c r="L13" s="33" t="s">
        <v>73</v>
      </c>
      <c r="M13" s="30" t="str">
        <f>M12</f>
        <v>Emerson Gray Plaid</v>
      </c>
      <c r="N13" s="34" t="s">
        <v>91</v>
      </c>
      <c r="O13" s="32"/>
      <c r="P13" s="30" t="s">
        <v>68</v>
      </c>
      <c r="Q13" s="35"/>
      <c r="R13" s="36">
        <f t="shared" si="19"/>
        <v>9.44</v>
      </c>
      <c r="S13" s="30" t="s">
        <v>69</v>
      </c>
      <c r="T13" s="89">
        <f t="shared" si="20"/>
        <v>35</v>
      </c>
      <c r="U13" s="89">
        <f t="shared" si="20"/>
        <v>27</v>
      </c>
      <c r="V13" s="89">
        <f t="shared" si="20"/>
        <v>13</v>
      </c>
      <c r="W13" s="90">
        <f t="shared" si="20"/>
        <v>3.06</v>
      </c>
      <c r="X13" s="39">
        <v>1</v>
      </c>
      <c r="Y13" s="91">
        <f t="shared" si="0"/>
        <v>1.2285000000000001E-2</v>
      </c>
      <c r="Z13" s="38">
        <v>56</v>
      </c>
      <c r="AA13" s="41">
        <f t="shared" si="1"/>
        <v>4558.404558404558</v>
      </c>
      <c r="AB13" s="42">
        <v>3500</v>
      </c>
      <c r="AC13" s="46">
        <f t="shared" si="2"/>
        <v>0.76781250000000012</v>
      </c>
      <c r="AD13" s="33" t="s">
        <v>70</v>
      </c>
      <c r="AE13" s="92">
        <v>0.125</v>
      </c>
      <c r="AF13" s="46">
        <f t="shared" si="3"/>
        <v>1.18</v>
      </c>
      <c r="AG13" s="46">
        <f t="shared" si="4"/>
        <v>11.387812499999999</v>
      </c>
      <c r="AH13" s="45">
        <v>0.05</v>
      </c>
      <c r="AI13" s="46">
        <f t="shared" si="5"/>
        <v>1.0890000000000002</v>
      </c>
      <c r="AJ13" s="45">
        <v>0.06</v>
      </c>
      <c r="AK13" s="43">
        <f t="shared" si="6"/>
        <v>1.3068</v>
      </c>
      <c r="AL13" s="46">
        <f t="shared" si="7"/>
        <v>1.4109999999999978</v>
      </c>
      <c r="AM13" s="45">
        <v>0.1</v>
      </c>
      <c r="AN13" s="46">
        <f t="shared" si="8"/>
        <v>2.1780000000000004</v>
      </c>
      <c r="AO13" s="45">
        <v>7.0000000000000007E-2</v>
      </c>
      <c r="AP13" s="43">
        <f t="shared" si="9"/>
        <v>1.5246000000000002</v>
      </c>
      <c r="AQ13" s="45">
        <v>0</v>
      </c>
      <c r="AR13" s="43">
        <f t="shared" si="10"/>
        <v>0</v>
      </c>
      <c r="AS13" s="47">
        <v>0</v>
      </c>
      <c r="AT13" s="45">
        <v>0</v>
      </c>
      <c r="AU13" s="43">
        <f t="shared" si="11"/>
        <v>0</v>
      </c>
      <c r="AV13" s="43">
        <f t="shared" si="12"/>
        <v>7.5093999999999985</v>
      </c>
      <c r="AW13" s="46">
        <f t="shared" si="13"/>
        <v>18.897212499999998</v>
      </c>
      <c r="AX13" s="93">
        <f t="shared" si="14"/>
        <v>0.13235938934802582</v>
      </c>
      <c r="AY13" s="6">
        <v>21.78</v>
      </c>
      <c r="AZ13" s="46">
        <f t="shared" si="15"/>
        <v>22.869000000000003</v>
      </c>
      <c r="BA13" s="47">
        <v>49.99</v>
      </c>
      <c r="BB13" s="48">
        <f t="shared" si="16"/>
        <v>0.5425285057011402</v>
      </c>
      <c r="BC13" s="5"/>
      <c r="BD13" s="43">
        <f t="shared" si="17"/>
        <v>0</v>
      </c>
      <c r="BE13" s="46">
        <f t="shared" si="18"/>
        <v>0</v>
      </c>
    </row>
    <row r="14" spans="1:57" ht="15" customHeight="1" x14ac:dyDescent="0.25">
      <c r="A14" s="88">
        <v>13</v>
      </c>
      <c r="B14" s="32"/>
      <c r="C14" s="32"/>
      <c r="D14" s="30" t="s">
        <v>57</v>
      </c>
      <c r="E14" s="30" t="s">
        <v>58</v>
      </c>
      <c r="F14" s="30" t="s">
        <v>59</v>
      </c>
      <c r="G14" s="31" t="s">
        <v>60</v>
      </c>
      <c r="H14" s="30" t="s">
        <v>71</v>
      </c>
      <c r="I14" s="30" t="s">
        <v>72</v>
      </c>
      <c r="J14" s="30" t="s">
        <v>63</v>
      </c>
      <c r="K14" s="32" t="s">
        <v>64</v>
      </c>
      <c r="L14" s="33" t="s">
        <v>75</v>
      </c>
      <c r="M14" s="30" t="str">
        <f>M13</f>
        <v>Emerson Gray Plaid</v>
      </c>
      <c r="N14" s="34" t="s">
        <v>92</v>
      </c>
      <c r="O14" s="32"/>
      <c r="P14" s="30" t="s">
        <v>68</v>
      </c>
      <c r="Q14" s="35"/>
      <c r="R14" s="36">
        <f t="shared" si="19"/>
        <v>10.74</v>
      </c>
      <c r="S14" s="30" t="s">
        <v>69</v>
      </c>
      <c r="T14" s="89">
        <f t="shared" si="20"/>
        <v>35</v>
      </c>
      <c r="U14" s="89">
        <f t="shared" si="20"/>
        <v>27</v>
      </c>
      <c r="V14" s="89">
        <f t="shared" si="20"/>
        <v>15</v>
      </c>
      <c r="W14" s="90">
        <f t="shared" si="20"/>
        <v>3.35</v>
      </c>
      <c r="X14" s="39">
        <v>1</v>
      </c>
      <c r="Y14" s="91">
        <f t="shared" si="0"/>
        <v>1.4175E-2</v>
      </c>
      <c r="Z14" s="38">
        <v>56</v>
      </c>
      <c r="AA14" s="41">
        <f t="shared" si="1"/>
        <v>3950.6172839506171</v>
      </c>
      <c r="AB14" s="42">
        <v>3500</v>
      </c>
      <c r="AC14" s="46">
        <f t="shared" si="2"/>
        <v>0.88593750000000004</v>
      </c>
      <c r="AD14" s="33" t="s">
        <v>70</v>
      </c>
      <c r="AE14" s="92">
        <v>0.125</v>
      </c>
      <c r="AF14" s="46">
        <f t="shared" si="3"/>
        <v>1.3425</v>
      </c>
      <c r="AG14" s="46">
        <f t="shared" si="4"/>
        <v>12.9684375</v>
      </c>
      <c r="AH14" s="45">
        <v>0.05</v>
      </c>
      <c r="AI14" s="46">
        <f t="shared" si="5"/>
        <v>1.2150000000000001</v>
      </c>
      <c r="AJ14" s="45">
        <v>0.06</v>
      </c>
      <c r="AK14" s="43">
        <f t="shared" si="6"/>
        <v>1.458</v>
      </c>
      <c r="AL14" s="46">
        <f t="shared" si="7"/>
        <v>1.2850000000000001</v>
      </c>
      <c r="AM14" s="45">
        <v>0.1</v>
      </c>
      <c r="AN14" s="46">
        <f t="shared" si="8"/>
        <v>2.4300000000000002</v>
      </c>
      <c r="AO14" s="45">
        <v>7.0000000000000007E-2</v>
      </c>
      <c r="AP14" s="43">
        <f t="shared" si="9"/>
        <v>1.7010000000000003</v>
      </c>
      <c r="AQ14" s="45">
        <v>0</v>
      </c>
      <c r="AR14" s="43">
        <f t="shared" si="10"/>
        <v>0</v>
      </c>
      <c r="AS14" s="47">
        <v>0</v>
      </c>
      <c r="AT14" s="45">
        <v>0</v>
      </c>
      <c r="AU14" s="43">
        <f t="shared" si="11"/>
        <v>0</v>
      </c>
      <c r="AV14" s="43">
        <f t="shared" si="12"/>
        <v>8.0890000000000004</v>
      </c>
      <c r="AW14" s="46">
        <f t="shared" si="13"/>
        <v>21.057437499999999</v>
      </c>
      <c r="AX14" s="93">
        <f t="shared" si="14"/>
        <v>0.13343878600823053</v>
      </c>
      <c r="AY14" s="6">
        <v>24.3</v>
      </c>
      <c r="AZ14" s="46">
        <f t="shared" si="15"/>
        <v>25.515000000000001</v>
      </c>
      <c r="BA14" s="47">
        <v>54.99</v>
      </c>
      <c r="BB14" s="48">
        <f t="shared" si="16"/>
        <v>0.53600654664484448</v>
      </c>
      <c r="BC14" s="5"/>
      <c r="BD14" s="43">
        <f t="shared" si="17"/>
        <v>0</v>
      </c>
      <c r="BE14" s="46">
        <f t="shared" si="18"/>
        <v>0</v>
      </c>
    </row>
    <row r="15" spans="1:57" ht="15" customHeight="1" x14ac:dyDescent="0.25">
      <c r="A15" s="88">
        <v>14</v>
      </c>
      <c r="B15" s="32"/>
      <c r="C15" s="32"/>
      <c r="D15" s="30" t="s">
        <v>57</v>
      </c>
      <c r="E15" s="30" t="s">
        <v>58</v>
      </c>
      <c r="F15" s="30" t="s">
        <v>59</v>
      </c>
      <c r="G15" s="31" t="s">
        <v>60</v>
      </c>
      <c r="H15" s="30" t="s">
        <v>71</v>
      </c>
      <c r="I15" s="30" t="s">
        <v>72</v>
      </c>
      <c r="J15" s="30" t="s">
        <v>63</v>
      </c>
      <c r="K15" s="32" t="s">
        <v>64</v>
      </c>
      <c r="L15" s="33" t="s">
        <v>77</v>
      </c>
      <c r="M15" s="30" t="str">
        <f>M14</f>
        <v>Emerson Gray Plaid</v>
      </c>
      <c r="N15" s="34" t="s">
        <v>93</v>
      </c>
      <c r="O15" s="32"/>
      <c r="P15" s="30" t="s">
        <v>68</v>
      </c>
      <c r="Q15" s="35"/>
      <c r="R15" s="36">
        <f t="shared" si="19"/>
        <v>12.61</v>
      </c>
      <c r="S15" s="30" t="s">
        <v>69</v>
      </c>
      <c r="T15" s="89">
        <f t="shared" si="20"/>
        <v>35</v>
      </c>
      <c r="U15" s="89">
        <f t="shared" si="20"/>
        <v>27</v>
      </c>
      <c r="V15" s="89">
        <f t="shared" si="20"/>
        <v>17</v>
      </c>
      <c r="W15" s="90">
        <f t="shared" si="20"/>
        <v>3.35</v>
      </c>
      <c r="X15" s="39">
        <v>1</v>
      </c>
      <c r="Y15" s="91">
        <f t="shared" si="0"/>
        <v>1.6064999999999999E-2</v>
      </c>
      <c r="Z15" s="38">
        <v>56</v>
      </c>
      <c r="AA15" s="41">
        <f t="shared" si="1"/>
        <v>3485.8387799564271</v>
      </c>
      <c r="AB15" s="42">
        <v>3500</v>
      </c>
      <c r="AC15" s="46">
        <f t="shared" si="2"/>
        <v>1.0040625000000001</v>
      </c>
      <c r="AD15" s="33" t="s">
        <v>70</v>
      </c>
      <c r="AE15" s="92">
        <v>0.125</v>
      </c>
      <c r="AF15" s="46">
        <f t="shared" si="3"/>
        <v>1.5762499999999999</v>
      </c>
      <c r="AG15" s="46">
        <f t="shared" si="4"/>
        <v>15.190312499999999</v>
      </c>
      <c r="AH15" s="45">
        <v>0.05</v>
      </c>
      <c r="AI15" s="46">
        <f t="shared" si="5"/>
        <v>1.4490000000000001</v>
      </c>
      <c r="AJ15" s="45">
        <v>0.06</v>
      </c>
      <c r="AK15" s="43">
        <f t="shared" si="6"/>
        <v>1.7387999999999999</v>
      </c>
      <c r="AL15" s="46">
        <f t="shared" si="7"/>
        <v>1.0509999999999984</v>
      </c>
      <c r="AM15" s="45">
        <v>0.1</v>
      </c>
      <c r="AN15" s="46">
        <f t="shared" si="8"/>
        <v>2.8980000000000001</v>
      </c>
      <c r="AO15" s="45">
        <v>7.0000000000000007E-2</v>
      </c>
      <c r="AP15" s="43">
        <f t="shared" si="9"/>
        <v>2.0286000000000004</v>
      </c>
      <c r="AQ15" s="45">
        <v>0</v>
      </c>
      <c r="AR15" s="43">
        <f t="shared" si="10"/>
        <v>0</v>
      </c>
      <c r="AS15" s="47">
        <v>0</v>
      </c>
      <c r="AT15" s="45">
        <v>0</v>
      </c>
      <c r="AU15" s="43">
        <f t="shared" si="11"/>
        <v>0</v>
      </c>
      <c r="AV15" s="43">
        <f t="shared" si="12"/>
        <v>9.1654</v>
      </c>
      <c r="AW15" s="46">
        <f t="shared" si="13"/>
        <v>24.355712499999999</v>
      </c>
      <c r="AX15" s="93">
        <f t="shared" si="14"/>
        <v>0.15956823671497589</v>
      </c>
      <c r="AY15" s="6">
        <v>28.98</v>
      </c>
      <c r="AZ15" s="46">
        <f t="shared" si="15"/>
        <v>30.429000000000002</v>
      </c>
      <c r="BA15" s="47">
        <v>64.989999999999995</v>
      </c>
      <c r="BB15" s="48">
        <f t="shared" si="16"/>
        <v>0.53178950607785802</v>
      </c>
      <c r="BC15" s="5"/>
      <c r="BD15" s="43">
        <f t="shared" si="17"/>
        <v>0</v>
      </c>
      <c r="BE15" s="46">
        <f t="shared" si="18"/>
        <v>0</v>
      </c>
    </row>
    <row r="16" spans="1:57" ht="15" customHeight="1" thickBot="1" x14ac:dyDescent="0.3">
      <c r="A16" s="94">
        <v>15</v>
      </c>
      <c r="B16" s="53"/>
      <c r="C16" s="53"/>
      <c r="D16" s="51" t="s">
        <v>57</v>
      </c>
      <c r="E16" s="51" t="s">
        <v>58</v>
      </c>
      <c r="F16" s="51" t="s">
        <v>59</v>
      </c>
      <c r="G16" s="52" t="s">
        <v>60</v>
      </c>
      <c r="H16" s="51" t="s">
        <v>71</v>
      </c>
      <c r="I16" s="51" t="s">
        <v>72</v>
      </c>
      <c r="J16" s="51" t="s">
        <v>63</v>
      </c>
      <c r="K16" s="53" t="s">
        <v>64</v>
      </c>
      <c r="L16" s="54" t="s">
        <v>79</v>
      </c>
      <c r="M16" s="51" t="str">
        <f>M15</f>
        <v>Emerson Gray Plaid</v>
      </c>
      <c r="N16" s="34" t="s">
        <v>94</v>
      </c>
      <c r="O16" s="53"/>
      <c r="P16" s="51" t="s">
        <v>68</v>
      </c>
      <c r="Q16" s="55"/>
      <c r="R16" s="56">
        <f t="shared" si="19"/>
        <v>12.61</v>
      </c>
      <c r="S16" s="51" t="s">
        <v>69</v>
      </c>
      <c r="T16" s="95">
        <f t="shared" si="20"/>
        <v>35</v>
      </c>
      <c r="U16" s="95">
        <f t="shared" si="20"/>
        <v>27</v>
      </c>
      <c r="V16" s="95">
        <f t="shared" si="20"/>
        <v>17</v>
      </c>
      <c r="W16" s="96">
        <f t="shared" si="20"/>
        <v>3.35</v>
      </c>
      <c r="X16" s="59">
        <v>1</v>
      </c>
      <c r="Y16" s="97">
        <f t="shared" si="0"/>
        <v>1.6064999999999999E-2</v>
      </c>
      <c r="Z16" s="58">
        <v>56</v>
      </c>
      <c r="AA16" s="61">
        <f t="shared" si="1"/>
        <v>3485.8387799564271</v>
      </c>
      <c r="AB16" s="62">
        <v>3500</v>
      </c>
      <c r="AC16" s="66">
        <f t="shared" si="2"/>
        <v>1.0040625000000001</v>
      </c>
      <c r="AD16" s="54" t="s">
        <v>70</v>
      </c>
      <c r="AE16" s="98">
        <v>0.125</v>
      </c>
      <c r="AF16" s="66">
        <f t="shared" si="3"/>
        <v>1.5762499999999999</v>
      </c>
      <c r="AG16" s="66">
        <f t="shared" si="4"/>
        <v>15.190312499999999</v>
      </c>
      <c r="AH16" s="65">
        <v>0.05</v>
      </c>
      <c r="AI16" s="66">
        <f t="shared" si="5"/>
        <v>1.4490000000000001</v>
      </c>
      <c r="AJ16" s="65">
        <v>0.06</v>
      </c>
      <c r="AK16" s="63">
        <f t="shared" si="6"/>
        <v>1.7387999999999999</v>
      </c>
      <c r="AL16" s="66">
        <f t="shared" si="7"/>
        <v>1.0509999999999984</v>
      </c>
      <c r="AM16" s="65">
        <v>0.1</v>
      </c>
      <c r="AN16" s="66">
        <f t="shared" si="8"/>
        <v>2.8980000000000001</v>
      </c>
      <c r="AO16" s="65">
        <v>7.0000000000000007E-2</v>
      </c>
      <c r="AP16" s="63">
        <f t="shared" si="9"/>
        <v>2.0286000000000004</v>
      </c>
      <c r="AQ16" s="65">
        <v>0</v>
      </c>
      <c r="AR16" s="63">
        <f t="shared" si="10"/>
        <v>0</v>
      </c>
      <c r="AS16" s="47">
        <v>0</v>
      </c>
      <c r="AT16" s="65">
        <v>0</v>
      </c>
      <c r="AU16" s="63">
        <f t="shared" si="11"/>
        <v>0</v>
      </c>
      <c r="AV16" s="63">
        <f t="shared" si="12"/>
        <v>9.1654</v>
      </c>
      <c r="AW16" s="66">
        <f t="shared" si="13"/>
        <v>24.355712499999999</v>
      </c>
      <c r="AX16" s="99">
        <f t="shared" si="14"/>
        <v>0.15956823671497589</v>
      </c>
      <c r="AY16" s="100">
        <v>28.98</v>
      </c>
      <c r="AZ16" s="66">
        <f t="shared" si="15"/>
        <v>30.429000000000002</v>
      </c>
      <c r="BA16" s="68">
        <v>64.989999999999995</v>
      </c>
      <c r="BB16" s="67">
        <f t="shared" si="16"/>
        <v>0.53178950607785802</v>
      </c>
      <c r="BC16" s="101"/>
      <c r="BD16" s="63">
        <f t="shared" si="17"/>
        <v>0</v>
      </c>
      <c r="BE16" s="66">
        <f t="shared" si="18"/>
        <v>0</v>
      </c>
    </row>
    <row r="17" spans="1:57" ht="15" customHeight="1" x14ac:dyDescent="0.25">
      <c r="A17" s="102">
        <v>16</v>
      </c>
      <c r="B17" s="72"/>
      <c r="C17" s="72"/>
      <c r="D17" s="70" t="s">
        <v>57</v>
      </c>
      <c r="E17" s="70" t="s">
        <v>58</v>
      </c>
      <c r="F17" s="70" t="s">
        <v>59</v>
      </c>
      <c r="G17" s="71" t="s">
        <v>60</v>
      </c>
      <c r="H17" s="70" t="s">
        <v>71</v>
      </c>
      <c r="I17" s="30" t="s">
        <v>95</v>
      </c>
      <c r="J17" s="70" t="s">
        <v>63</v>
      </c>
      <c r="K17" s="72" t="s">
        <v>64</v>
      </c>
      <c r="L17" s="73" t="s">
        <v>65</v>
      </c>
      <c r="M17" s="70" t="s">
        <v>96</v>
      </c>
      <c r="N17" s="34" t="s">
        <v>97</v>
      </c>
      <c r="O17" s="72"/>
      <c r="P17" s="30" t="s">
        <v>68</v>
      </c>
      <c r="Q17" s="74"/>
      <c r="R17" s="75">
        <f t="shared" si="19"/>
        <v>7.3</v>
      </c>
      <c r="S17" s="70" t="s">
        <v>69</v>
      </c>
      <c r="T17" s="103">
        <f t="shared" si="20"/>
        <v>35</v>
      </c>
      <c r="U17" s="103">
        <f t="shared" si="20"/>
        <v>27</v>
      </c>
      <c r="V17" s="103">
        <f t="shared" si="20"/>
        <v>11</v>
      </c>
      <c r="W17" s="104">
        <f t="shared" si="20"/>
        <v>2.6</v>
      </c>
      <c r="X17" s="78">
        <v>1</v>
      </c>
      <c r="Y17" s="105">
        <f t="shared" si="0"/>
        <v>1.0395E-2</v>
      </c>
      <c r="Z17" s="77">
        <v>56</v>
      </c>
      <c r="AA17" s="80">
        <f t="shared" si="1"/>
        <v>5387.2053872053875</v>
      </c>
      <c r="AB17" s="81">
        <v>3500</v>
      </c>
      <c r="AC17" s="85">
        <f t="shared" si="2"/>
        <v>0.64968749999999997</v>
      </c>
      <c r="AD17" s="73" t="s">
        <v>70</v>
      </c>
      <c r="AE17" s="106">
        <v>0.125</v>
      </c>
      <c r="AF17" s="85">
        <f t="shared" si="3"/>
        <v>0.91249999999999998</v>
      </c>
      <c r="AG17" s="85">
        <f t="shared" si="4"/>
        <v>8.8621874999999992</v>
      </c>
      <c r="AH17" s="84">
        <v>0.05</v>
      </c>
      <c r="AI17" s="85">
        <f t="shared" si="5"/>
        <v>0.9900000000000001</v>
      </c>
      <c r="AJ17" s="84">
        <v>0.06</v>
      </c>
      <c r="AK17" s="82">
        <f t="shared" si="6"/>
        <v>1.1879999999999999</v>
      </c>
      <c r="AL17" s="85">
        <f t="shared" si="7"/>
        <v>1.509999999999998</v>
      </c>
      <c r="AM17" s="84">
        <v>0.1</v>
      </c>
      <c r="AN17" s="85">
        <f t="shared" si="8"/>
        <v>1.9800000000000002</v>
      </c>
      <c r="AO17" s="84">
        <v>7.0000000000000007E-2</v>
      </c>
      <c r="AP17" s="82">
        <f t="shared" si="9"/>
        <v>1.3860000000000001</v>
      </c>
      <c r="AQ17" s="84">
        <v>0</v>
      </c>
      <c r="AR17" s="82">
        <f t="shared" si="10"/>
        <v>0</v>
      </c>
      <c r="AS17" s="47">
        <v>0</v>
      </c>
      <c r="AT17" s="84">
        <v>0</v>
      </c>
      <c r="AU17" s="82">
        <f t="shared" si="11"/>
        <v>0</v>
      </c>
      <c r="AV17" s="82">
        <f t="shared" si="12"/>
        <v>7.0539999999999985</v>
      </c>
      <c r="AW17" s="85">
        <f t="shared" si="13"/>
        <v>15.916187499999998</v>
      </c>
      <c r="AX17" s="107">
        <f t="shared" si="14"/>
        <v>0.1961521464646466</v>
      </c>
      <c r="AY17" s="108">
        <v>19.8</v>
      </c>
      <c r="AZ17" s="85">
        <f t="shared" si="15"/>
        <v>20.790000000000003</v>
      </c>
      <c r="BA17" s="87">
        <v>44.99</v>
      </c>
      <c r="BB17" s="86">
        <f t="shared" si="16"/>
        <v>0.53789731051344736</v>
      </c>
      <c r="BC17" s="109"/>
      <c r="BD17" s="82">
        <f t="shared" si="17"/>
        <v>0</v>
      </c>
      <c r="BE17" s="85">
        <f t="shared" si="18"/>
        <v>0</v>
      </c>
    </row>
    <row r="18" spans="1:57" ht="15" customHeight="1" x14ac:dyDescent="0.25">
      <c r="A18" s="88">
        <v>17</v>
      </c>
      <c r="B18" s="32"/>
      <c r="C18" s="32"/>
      <c r="D18" s="30" t="s">
        <v>57</v>
      </c>
      <c r="E18" s="30" t="s">
        <v>58</v>
      </c>
      <c r="F18" s="30" t="s">
        <v>59</v>
      </c>
      <c r="G18" s="31" t="s">
        <v>60</v>
      </c>
      <c r="H18" s="30" t="s">
        <v>71</v>
      </c>
      <c r="I18" s="30" t="s">
        <v>72</v>
      </c>
      <c r="J18" s="30" t="s">
        <v>63</v>
      </c>
      <c r="K18" s="32" t="s">
        <v>64</v>
      </c>
      <c r="L18" s="33" t="s">
        <v>73</v>
      </c>
      <c r="M18" s="30" t="str">
        <f>M17</f>
        <v>Winter Plaid Red/Green</v>
      </c>
      <c r="N18" s="34" t="s">
        <v>98</v>
      </c>
      <c r="O18" s="32"/>
      <c r="P18" s="30" t="s">
        <v>68</v>
      </c>
      <c r="Q18" s="35"/>
      <c r="R18" s="36">
        <f t="shared" si="19"/>
        <v>9.44</v>
      </c>
      <c r="S18" s="30" t="s">
        <v>69</v>
      </c>
      <c r="T18" s="89">
        <f t="shared" si="20"/>
        <v>35</v>
      </c>
      <c r="U18" s="89">
        <f t="shared" si="20"/>
        <v>27</v>
      </c>
      <c r="V18" s="89">
        <f t="shared" si="20"/>
        <v>13</v>
      </c>
      <c r="W18" s="90">
        <f t="shared" si="20"/>
        <v>3.06</v>
      </c>
      <c r="X18" s="39">
        <v>1</v>
      </c>
      <c r="Y18" s="91">
        <f t="shared" si="0"/>
        <v>1.2285000000000001E-2</v>
      </c>
      <c r="Z18" s="38">
        <v>56</v>
      </c>
      <c r="AA18" s="41">
        <f t="shared" si="1"/>
        <v>4558.404558404558</v>
      </c>
      <c r="AB18" s="42">
        <v>3500</v>
      </c>
      <c r="AC18" s="46">
        <f t="shared" si="2"/>
        <v>0.76781250000000012</v>
      </c>
      <c r="AD18" s="33" t="s">
        <v>70</v>
      </c>
      <c r="AE18" s="92">
        <v>0.125</v>
      </c>
      <c r="AF18" s="46">
        <f t="shared" si="3"/>
        <v>1.18</v>
      </c>
      <c r="AG18" s="46">
        <f t="shared" si="4"/>
        <v>11.387812499999999</v>
      </c>
      <c r="AH18" s="45">
        <v>0.05</v>
      </c>
      <c r="AI18" s="46">
        <f t="shared" si="5"/>
        <v>1.0890000000000002</v>
      </c>
      <c r="AJ18" s="45">
        <v>0.06</v>
      </c>
      <c r="AK18" s="43">
        <f t="shared" si="6"/>
        <v>1.3068</v>
      </c>
      <c r="AL18" s="46">
        <f t="shared" si="7"/>
        <v>1.4109999999999978</v>
      </c>
      <c r="AM18" s="45">
        <v>0.1</v>
      </c>
      <c r="AN18" s="46">
        <f t="shared" si="8"/>
        <v>2.1780000000000004</v>
      </c>
      <c r="AO18" s="45">
        <v>7.0000000000000007E-2</v>
      </c>
      <c r="AP18" s="43">
        <f t="shared" si="9"/>
        <v>1.5246000000000002</v>
      </c>
      <c r="AQ18" s="45">
        <v>0</v>
      </c>
      <c r="AR18" s="43">
        <f t="shared" si="10"/>
        <v>0</v>
      </c>
      <c r="AS18" s="47">
        <v>0</v>
      </c>
      <c r="AT18" s="45">
        <v>0</v>
      </c>
      <c r="AU18" s="43">
        <f t="shared" si="11"/>
        <v>0</v>
      </c>
      <c r="AV18" s="43">
        <f t="shared" si="12"/>
        <v>7.5093999999999985</v>
      </c>
      <c r="AW18" s="46">
        <f t="shared" si="13"/>
        <v>18.897212499999998</v>
      </c>
      <c r="AX18" s="93">
        <f t="shared" si="14"/>
        <v>0.13235938934802582</v>
      </c>
      <c r="AY18" s="6">
        <v>21.78</v>
      </c>
      <c r="AZ18" s="46">
        <f t="shared" si="15"/>
        <v>22.869000000000003</v>
      </c>
      <c r="BA18" s="47">
        <v>49.99</v>
      </c>
      <c r="BB18" s="48">
        <f t="shared" si="16"/>
        <v>0.5425285057011402</v>
      </c>
      <c r="BC18" s="5"/>
      <c r="BD18" s="43">
        <f t="shared" si="17"/>
        <v>0</v>
      </c>
      <c r="BE18" s="46">
        <f t="shared" si="18"/>
        <v>0</v>
      </c>
    </row>
    <row r="19" spans="1:57" ht="15" customHeight="1" x14ac:dyDescent="0.25">
      <c r="A19" s="88">
        <v>18</v>
      </c>
      <c r="B19" s="32"/>
      <c r="C19" s="32"/>
      <c r="D19" s="30" t="s">
        <v>57</v>
      </c>
      <c r="E19" s="30" t="s">
        <v>58</v>
      </c>
      <c r="F19" s="30" t="s">
        <v>59</v>
      </c>
      <c r="G19" s="31" t="s">
        <v>60</v>
      </c>
      <c r="H19" s="30" t="s">
        <v>71</v>
      </c>
      <c r="I19" s="30" t="s">
        <v>72</v>
      </c>
      <c r="J19" s="30" t="s">
        <v>63</v>
      </c>
      <c r="K19" s="32" t="s">
        <v>64</v>
      </c>
      <c r="L19" s="33" t="s">
        <v>75</v>
      </c>
      <c r="M19" s="30" t="str">
        <f>M18</f>
        <v>Winter Plaid Red/Green</v>
      </c>
      <c r="N19" s="34" t="s">
        <v>99</v>
      </c>
      <c r="O19" s="32"/>
      <c r="P19" s="30" t="s">
        <v>68</v>
      </c>
      <c r="Q19" s="35"/>
      <c r="R19" s="36">
        <f t="shared" si="19"/>
        <v>10.74</v>
      </c>
      <c r="S19" s="30" t="s">
        <v>69</v>
      </c>
      <c r="T19" s="89">
        <f t="shared" si="20"/>
        <v>35</v>
      </c>
      <c r="U19" s="89">
        <f t="shared" si="20"/>
        <v>27</v>
      </c>
      <c r="V19" s="89">
        <f t="shared" si="20"/>
        <v>15</v>
      </c>
      <c r="W19" s="90">
        <f t="shared" si="20"/>
        <v>3.35</v>
      </c>
      <c r="X19" s="39">
        <v>1</v>
      </c>
      <c r="Y19" s="91">
        <f t="shared" si="0"/>
        <v>1.4175E-2</v>
      </c>
      <c r="Z19" s="38">
        <v>56</v>
      </c>
      <c r="AA19" s="41">
        <f t="shared" si="1"/>
        <v>3950.6172839506171</v>
      </c>
      <c r="AB19" s="42">
        <v>3500</v>
      </c>
      <c r="AC19" s="46">
        <f t="shared" si="2"/>
        <v>0.88593750000000004</v>
      </c>
      <c r="AD19" s="33" t="s">
        <v>70</v>
      </c>
      <c r="AE19" s="92">
        <v>0.125</v>
      </c>
      <c r="AF19" s="46">
        <f t="shared" si="3"/>
        <v>1.3425</v>
      </c>
      <c r="AG19" s="46">
        <f t="shared" si="4"/>
        <v>12.9684375</v>
      </c>
      <c r="AH19" s="45">
        <v>0.05</v>
      </c>
      <c r="AI19" s="46">
        <f t="shared" si="5"/>
        <v>1.2150000000000001</v>
      </c>
      <c r="AJ19" s="45">
        <v>0.06</v>
      </c>
      <c r="AK19" s="43">
        <f t="shared" si="6"/>
        <v>1.458</v>
      </c>
      <c r="AL19" s="46">
        <f t="shared" si="7"/>
        <v>1.2850000000000001</v>
      </c>
      <c r="AM19" s="45">
        <v>0.1</v>
      </c>
      <c r="AN19" s="46">
        <f t="shared" si="8"/>
        <v>2.4300000000000002</v>
      </c>
      <c r="AO19" s="45">
        <v>7.0000000000000007E-2</v>
      </c>
      <c r="AP19" s="43">
        <f t="shared" si="9"/>
        <v>1.7010000000000003</v>
      </c>
      <c r="AQ19" s="45">
        <v>0</v>
      </c>
      <c r="AR19" s="43">
        <f t="shared" si="10"/>
        <v>0</v>
      </c>
      <c r="AS19" s="47">
        <v>0</v>
      </c>
      <c r="AT19" s="45">
        <v>0</v>
      </c>
      <c r="AU19" s="43">
        <f t="shared" si="11"/>
        <v>0</v>
      </c>
      <c r="AV19" s="43">
        <f t="shared" si="12"/>
        <v>8.0890000000000004</v>
      </c>
      <c r="AW19" s="46">
        <f t="shared" si="13"/>
        <v>21.057437499999999</v>
      </c>
      <c r="AX19" s="93">
        <f t="shared" si="14"/>
        <v>0.13343878600823053</v>
      </c>
      <c r="AY19" s="6">
        <v>24.3</v>
      </c>
      <c r="AZ19" s="46">
        <f t="shared" si="15"/>
        <v>25.515000000000001</v>
      </c>
      <c r="BA19" s="47">
        <v>54.99</v>
      </c>
      <c r="BB19" s="48">
        <f t="shared" si="16"/>
        <v>0.53600654664484448</v>
      </c>
      <c r="BC19" s="5"/>
      <c r="BD19" s="43">
        <f t="shared" si="17"/>
        <v>0</v>
      </c>
      <c r="BE19" s="46">
        <f t="shared" si="18"/>
        <v>0</v>
      </c>
    </row>
    <row r="20" spans="1:57" ht="15" customHeight="1" x14ac:dyDescent="0.25">
      <c r="A20" s="88">
        <v>19</v>
      </c>
      <c r="B20" s="32"/>
      <c r="C20" s="32"/>
      <c r="D20" s="30" t="s">
        <v>57</v>
      </c>
      <c r="E20" s="30" t="s">
        <v>58</v>
      </c>
      <c r="F20" s="30" t="s">
        <v>59</v>
      </c>
      <c r="G20" s="31" t="s">
        <v>60</v>
      </c>
      <c r="H20" s="30" t="s">
        <v>71</v>
      </c>
      <c r="I20" s="30" t="s">
        <v>72</v>
      </c>
      <c r="J20" s="30" t="s">
        <v>63</v>
      </c>
      <c r="K20" s="32" t="s">
        <v>64</v>
      </c>
      <c r="L20" s="33" t="s">
        <v>77</v>
      </c>
      <c r="M20" s="30" t="str">
        <f>M19</f>
        <v>Winter Plaid Red/Green</v>
      </c>
      <c r="N20" s="34" t="s">
        <v>100</v>
      </c>
      <c r="O20" s="32"/>
      <c r="P20" s="30" t="s">
        <v>68</v>
      </c>
      <c r="Q20" s="35"/>
      <c r="R20" s="36">
        <f t="shared" si="19"/>
        <v>12.61</v>
      </c>
      <c r="S20" s="30" t="s">
        <v>69</v>
      </c>
      <c r="T20" s="89">
        <f t="shared" si="20"/>
        <v>35</v>
      </c>
      <c r="U20" s="89">
        <f t="shared" si="20"/>
        <v>27</v>
      </c>
      <c r="V20" s="89">
        <f t="shared" si="20"/>
        <v>17</v>
      </c>
      <c r="W20" s="90">
        <f t="shared" si="20"/>
        <v>3.35</v>
      </c>
      <c r="X20" s="39">
        <v>1</v>
      </c>
      <c r="Y20" s="91">
        <f t="shared" si="0"/>
        <v>1.6064999999999999E-2</v>
      </c>
      <c r="Z20" s="38">
        <v>56</v>
      </c>
      <c r="AA20" s="41">
        <f t="shared" si="1"/>
        <v>3485.8387799564271</v>
      </c>
      <c r="AB20" s="42">
        <v>3500</v>
      </c>
      <c r="AC20" s="46">
        <f t="shared" si="2"/>
        <v>1.0040625000000001</v>
      </c>
      <c r="AD20" s="33" t="s">
        <v>70</v>
      </c>
      <c r="AE20" s="92">
        <v>0.125</v>
      </c>
      <c r="AF20" s="46">
        <f t="shared" si="3"/>
        <v>1.5762499999999999</v>
      </c>
      <c r="AG20" s="46">
        <f t="shared" si="4"/>
        <v>15.190312499999999</v>
      </c>
      <c r="AH20" s="45">
        <v>0.05</v>
      </c>
      <c r="AI20" s="46">
        <f t="shared" si="5"/>
        <v>1.4490000000000001</v>
      </c>
      <c r="AJ20" s="45">
        <v>0.06</v>
      </c>
      <c r="AK20" s="43">
        <f t="shared" si="6"/>
        <v>1.7387999999999999</v>
      </c>
      <c r="AL20" s="46">
        <f t="shared" si="7"/>
        <v>1.0509999999999984</v>
      </c>
      <c r="AM20" s="45">
        <v>0.1</v>
      </c>
      <c r="AN20" s="46">
        <f t="shared" si="8"/>
        <v>2.8980000000000001</v>
      </c>
      <c r="AO20" s="45">
        <v>7.0000000000000007E-2</v>
      </c>
      <c r="AP20" s="43">
        <f t="shared" si="9"/>
        <v>2.0286000000000004</v>
      </c>
      <c r="AQ20" s="45">
        <v>0</v>
      </c>
      <c r="AR20" s="43">
        <f t="shared" si="10"/>
        <v>0</v>
      </c>
      <c r="AS20" s="47">
        <v>0</v>
      </c>
      <c r="AT20" s="45">
        <v>0</v>
      </c>
      <c r="AU20" s="43">
        <f t="shared" si="11"/>
        <v>0</v>
      </c>
      <c r="AV20" s="43">
        <f t="shared" si="12"/>
        <v>9.1654</v>
      </c>
      <c r="AW20" s="46">
        <f t="shared" si="13"/>
        <v>24.355712499999999</v>
      </c>
      <c r="AX20" s="93">
        <f t="shared" si="14"/>
        <v>0.15956823671497589</v>
      </c>
      <c r="AY20" s="6">
        <v>28.98</v>
      </c>
      <c r="AZ20" s="46">
        <f t="shared" si="15"/>
        <v>30.429000000000002</v>
      </c>
      <c r="BA20" s="47">
        <v>64.989999999999995</v>
      </c>
      <c r="BB20" s="48">
        <f t="shared" si="16"/>
        <v>0.53178950607785802</v>
      </c>
      <c r="BC20" s="5"/>
      <c r="BD20" s="43">
        <f t="shared" si="17"/>
        <v>0</v>
      </c>
      <c r="BE20" s="46">
        <f t="shared" si="18"/>
        <v>0</v>
      </c>
    </row>
    <row r="21" spans="1:57" ht="15" customHeight="1" thickBot="1" x14ac:dyDescent="0.3">
      <c r="A21" s="94">
        <v>20</v>
      </c>
      <c r="B21" s="53"/>
      <c r="C21" s="53"/>
      <c r="D21" s="51" t="s">
        <v>57</v>
      </c>
      <c r="E21" s="51" t="s">
        <v>58</v>
      </c>
      <c r="F21" s="51" t="s">
        <v>59</v>
      </c>
      <c r="G21" s="52" t="s">
        <v>60</v>
      </c>
      <c r="H21" s="51" t="s">
        <v>71</v>
      </c>
      <c r="I21" s="51" t="s">
        <v>72</v>
      </c>
      <c r="J21" s="51" t="s">
        <v>63</v>
      </c>
      <c r="K21" s="53" t="s">
        <v>64</v>
      </c>
      <c r="L21" s="54" t="s">
        <v>79</v>
      </c>
      <c r="M21" s="51" t="str">
        <f>M20</f>
        <v>Winter Plaid Red/Green</v>
      </c>
      <c r="N21" s="34" t="s">
        <v>101</v>
      </c>
      <c r="O21" s="53"/>
      <c r="P21" s="51" t="s">
        <v>68</v>
      </c>
      <c r="Q21" s="55"/>
      <c r="R21" s="56">
        <f t="shared" si="19"/>
        <v>12.61</v>
      </c>
      <c r="S21" s="51" t="s">
        <v>69</v>
      </c>
      <c r="T21" s="95">
        <f t="shared" si="20"/>
        <v>35</v>
      </c>
      <c r="U21" s="95">
        <f t="shared" si="20"/>
        <v>27</v>
      </c>
      <c r="V21" s="95">
        <f t="shared" si="20"/>
        <v>17</v>
      </c>
      <c r="W21" s="96">
        <f t="shared" si="20"/>
        <v>3.35</v>
      </c>
      <c r="X21" s="59">
        <v>1</v>
      </c>
      <c r="Y21" s="97">
        <f t="shared" si="0"/>
        <v>1.6064999999999999E-2</v>
      </c>
      <c r="Z21" s="58">
        <v>56</v>
      </c>
      <c r="AA21" s="61">
        <f t="shared" si="1"/>
        <v>3485.8387799564271</v>
      </c>
      <c r="AB21" s="62">
        <v>3500</v>
      </c>
      <c r="AC21" s="66">
        <f t="shared" si="2"/>
        <v>1.0040625000000001</v>
      </c>
      <c r="AD21" s="54" t="s">
        <v>70</v>
      </c>
      <c r="AE21" s="98">
        <v>0.125</v>
      </c>
      <c r="AF21" s="66">
        <f t="shared" si="3"/>
        <v>1.5762499999999999</v>
      </c>
      <c r="AG21" s="66">
        <f t="shared" si="4"/>
        <v>15.190312499999999</v>
      </c>
      <c r="AH21" s="65">
        <v>0.05</v>
      </c>
      <c r="AI21" s="66">
        <f t="shared" si="5"/>
        <v>1.4490000000000001</v>
      </c>
      <c r="AJ21" s="65">
        <v>0.06</v>
      </c>
      <c r="AK21" s="63">
        <f t="shared" si="6"/>
        <v>1.7387999999999999</v>
      </c>
      <c r="AL21" s="66">
        <f t="shared" si="7"/>
        <v>1.0509999999999984</v>
      </c>
      <c r="AM21" s="65">
        <v>0.1</v>
      </c>
      <c r="AN21" s="66">
        <f t="shared" si="8"/>
        <v>2.8980000000000001</v>
      </c>
      <c r="AO21" s="65">
        <v>7.0000000000000007E-2</v>
      </c>
      <c r="AP21" s="63">
        <f t="shared" si="9"/>
        <v>2.0286000000000004</v>
      </c>
      <c r="AQ21" s="65">
        <v>0</v>
      </c>
      <c r="AR21" s="63">
        <f t="shared" si="10"/>
        <v>0</v>
      </c>
      <c r="AS21" s="47">
        <v>0</v>
      </c>
      <c r="AT21" s="65">
        <v>0</v>
      </c>
      <c r="AU21" s="63">
        <f t="shared" si="11"/>
        <v>0</v>
      </c>
      <c r="AV21" s="63">
        <f t="shared" si="12"/>
        <v>9.1654</v>
      </c>
      <c r="AW21" s="66">
        <f t="shared" si="13"/>
        <v>24.355712499999999</v>
      </c>
      <c r="AX21" s="99">
        <f t="shared" si="14"/>
        <v>0.15956823671497589</v>
      </c>
      <c r="AY21" s="100">
        <v>28.98</v>
      </c>
      <c r="AZ21" s="66">
        <f t="shared" si="15"/>
        <v>30.429000000000002</v>
      </c>
      <c r="BA21" s="68">
        <v>64.989999999999995</v>
      </c>
      <c r="BB21" s="67">
        <f t="shared" si="16"/>
        <v>0.53178950607785802</v>
      </c>
      <c r="BC21" s="101"/>
      <c r="BD21" s="63">
        <f t="shared" si="17"/>
        <v>0</v>
      </c>
      <c r="BE21" s="66">
        <f t="shared" si="18"/>
        <v>0</v>
      </c>
    </row>
    <row r="22" spans="1:57" s="49" customFormat="1" ht="30" x14ac:dyDescent="0.25">
      <c r="A22" s="69">
        <v>21</v>
      </c>
      <c r="B22" s="70"/>
      <c r="C22" s="70"/>
      <c r="D22" s="70" t="s">
        <v>57</v>
      </c>
      <c r="E22" s="70" t="s">
        <v>58</v>
      </c>
      <c r="F22" s="70" t="s">
        <v>59</v>
      </c>
      <c r="G22" s="71" t="s">
        <v>60</v>
      </c>
      <c r="H22" s="70" t="s">
        <v>71</v>
      </c>
      <c r="I22" s="30" t="s">
        <v>102</v>
      </c>
      <c r="J22" s="70" t="s">
        <v>63</v>
      </c>
      <c r="K22" s="72" t="s">
        <v>64</v>
      </c>
      <c r="L22" s="73" t="s">
        <v>65</v>
      </c>
      <c r="M22" s="70" t="s">
        <v>103</v>
      </c>
      <c r="N22" s="34" t="s">
        <v>104</v>
      </c>
      <c r="O22" s="70"/>
      <c r="P22" s="30" t="s">
        <v>68</v>
      </c>
      <c r="Q22" s="74"/>
      <c r="R22" s="75">
        <f t="shared" si="19"/>
        <v>7.3</v>
      </c>
      <c r="S22" s="70" t="s">
        <v>69</v>
      </c>
      <c r="T22" s="76">
        <f t="shared" si="20"/>
        <v>35</v>
      </c>
      <c r="U22" s="76">
        <f t="shared" si="20"/>
        <v>27</v>
      </c>
      <c r="V22" s="76">
        <f t="shared" si="20"/>
        <v>11</v>
      </c>
      <c r="W22" s="77">
        <f t="shared" si="20"/>
        <v>2.6</v>
      </c>
      <c r="X22" s="78">
        <v>1</v>
      </c>
      <c r="Y22" s="79">
        <f t="shared" si="0"/>
        <v>1.0395E-2</v>
      </c>
      <c r="Z22" s="77">
        <v>56</v>
      </c>
      <c r="AA22" s="80">
        <f t="shared" si="1"/>
        <v>5387.2053872053875</v>
      </c>
      <c r="AB22" s="81">
        <v>3500</v>
      </c>
      <c r="AC22" s="82">
        <f t="shared" si="2"/>
        <v>0.64968749999999997</v>
      </c>
      <c r="AD22" s="73" t="s">
        <v>70</v>
      </c>
      <c r="AE22" s="83">
        <v>0.125</v>
      </c>
      <c r="AF22" s="82">
        <f t="shared" si="3"/>
        <v>0.91249999999999998</v>
      </c>
      <c r="AG22" s="82">
        <f t="shared" si="4"/>
        <v>8.8621874999999992</v>
      </c>
      <c r="AH22" s="84">
        <v>0.05</v>
      </c>
      <c r="AI22" s="82">
        <f t="shared" si="5"/>
        <v>0.9900000000000001</v>
      </c>
      <c r="AJ22" s="84">
        <v>0.06</v>
      </c>
      <c r="AK22" s="82">
        <f t="shared" si="6"/>
        <v>1.1879999999999999</v>
      </c>
      <c r="AL22" s="85">
        <f t="shared" si="7"/>
        <v>1.509999999999998</v>
      </c>
      <c r="AM22" s="84">
        <v>0.1</v>
      </c>
      <c r="AN22" s="82">
        <f t="shared" si="8"/>
        <v>1.9800000000000002</v>
      </c>
      <c r="AO22" s="84">
        <v>7.0000000000000007E-2</v>
      </c>
      <c r="AP22" s="82">
        <f t="shared" si="9"/>
        <v>1.3860000000000001</v>
      </c>
      <c r="AQ22" s="84">
        <v>0</v>
      </c>
      <c r="AR22" s="82">
        <f t="shared" si="10"/>
        <v>0</v>
      </c>
      <c r="AS22" s="47">
        <v>0</v>
      </c>
      <c r="AT22" s="84">
        <v>0</v>
      </c>
      <c r="AU22" s="82">
        <f t="shared" si="11"/>
        <v>0</v>
      </c>
      <c r="AV22" s="82">
        <f t="shared" si="12"/>
        <v>7.0539999999999985</v>
      </c>
      <c r="AW22" s="82">
        <f t="shared" si="13"/>
        <v>15.916187499999998</v>
      </c>
      <c r="AX22" s="86">
        <f t="shared" si="14"/>
        <v>0.1961521464646466</v>
      </c>
      <c r="AY22" s="87">
        <v>19.8</v>
      </c>
      <c r="AZ22" s="85">
        <f t="shared" si="15"/>
        <v>20.790000000000003</v>
      </c>
      <c r="BA22" s="87">
        <v>44.99</v>
      </c>
      <c r="BB22" s="86">
        <f t="shared" si="16"/>
        <v>0.53789731051344736</v>
      </c>
      <c r="BC22" s="78"/>
      <c r="BD22" s="82">
        <f t="shared" si="17"/>
        <v>0</v>
      </c>
      <c r="BE22" s="82">
        <f t="shared" si="18"/>
        <v>0</v>
      </c>
    </row>
    <row r="23" spans="1:57" s="49" customFormat="1" ht="30" x14ac:dyDescent="0.25">
      <c r="A23" s="29">
        <v>22</v>
      </c>
      <c r="B23" s="30"/>
      <c r="C23" s="30"/>
      <c r="D23" s="30" t="s">
        <v>57</v>
      </c>
      <c r="E23" s="30" t="s">
        <v>58</v>
      </c>
      <c r="F23" s="30" t="s">
        <v>59</v>
      </c>
      <c r="G23" s="31" t="s">
        <v>60</v>
      </c>
      <c r="H23" s="30" t="s">
        <v>71</v>
      </c>
      <c r="I23" s="30" t="s">
        <v>72</v>
      </c>
      <c r="J23" s="30" t="s">
        <v>63</v>
      </c>
      <c r="K23" s="32" t="s">
        <v>64</v>
      </c>
      <c r="L23" s="33" t="s">
        <v>73</v>
      </c>
      <c r="M23" s="30" t="str">
        <f>M22</f>
        <v>Snowglobes</v>
      </c>
      <c r="N23" s="34" t="s">
        <v>105</v>
      </c>
      <c r="O23" s="30"/>
      <c r="P23" s="30" t="s">
        <v>68</v>
      </c>
      <c r="Q23" s="35"/>
      <c r="R23" s="36">
        <f t="shared" si="19"/>
        <v>9.44</v>
      </c>
      <c r="S23" s="30" t="s">
        <v>69</v>
      </c>
      <c r="T23" s="37">
        <f t="shared" ref="T23:W36" si="21">T18</f>
        <v>35</v>
      </c>
      <c r="U23" s="37">
        <f t="shared" si="21"/>
        <v>27</v>
      </c>
      <c r="V23" s="37">
        <f t="shared" si="21"/>
        <v>13</v>
      </c>
      <c r="W23" s="38">
        <f t="shared" si="21"/>
        <v>3.06</v>
      </c>
      <c r="X23" s="39">
        <v>1</v>
      </c>
      <c r="Y23" s="40">
        <f t="shared" si="0"/>
        <v>1.2285000000000001E-2</v>
      </c>
      <c r="Z23" s="38">
        <v>56</v>
      </c>
      <c r="AA23" s="41">
        <f t="shared" si="1"/>
        <v>4558.404558404558</v>
      </c>
      <c r="AB23" s="42">
        <v>3500</v>
      </c>
      <c r="AC23" s="43">
        <f t="shared" si="2"/>
        <v>0.76781250000000012</v>
      </c>
      <c r="AD23" s="33" t="s">
        <v>70</v>
      </c>
      <c r="AE23" s="44">
        <v>0.125</v>
      </c>
      <c r="AF23" s="43">
        <f t="shared" si="3"/>
        <v>1.18</v>
      </c>
      <c r="AG23" s="43">
        <f t="shared" si="4"/>
        <v>11.387812499999999</v>
      </c>
      <c r="AH23" s="45">
        <v>0.05</v>
      </c>
      <c r="AI23" s="43">
        <f t="shared" si="5"/>
        <v>1.0890000000000002</v>
      </c>
      <c r="AJ23" s="45">
        <v>0.06</v>
      </c>
      <c r="AK23" s="43">
        <f t="shared" si="6"/>
        <v>1.3068</v>
      </c>
      <c r="AL23" s="46">
        <f t="shared" si="7"/>
        <v>1.4109999999999978</v>
      </c>
      <c r="AM23" s="45">
        <v>0.1</v>
      </c>
      <c r="AN23" s="43">
        <f t="shared" si="8"/>
        <v>2.1780000000000004</v>
      </c>
      <c r="AO23" s="45">
        <v>7.0000000000000007E-2</v>
      </c>
      <c r="AP23" s="43">
        <f t="shared" si="9"/>
        <v>1.5246000000000002</v>
      </c>
      <c r="AQ23" s="45">
        <v>0</v>
      </c>
      <c r="AR23" s="43">
        <f t="shared" si="10"/>
        <v>0</v>
      </c>
      <c r="AS23" s="47">
        <v>0</v>
      </c>
      <c r="AT23" s="45">
        <v>0</v>
      </c>
      <c r="AU23" s="43">
        <f t="shared" si="11"/>
        <v>0</v>
      </c>
      <c r="AV23" s="43">
        <f t="shared" si="12"/>
        <v>7.5093999999999985</v>
      </c>
      <c r="AW23" s="43">
        <f t="shared" si="13"/>
        <v>18.897212499999998</v>
      </c>
      <c r="AX23" s="48">
        <f t="shared" si="14"/>
        <v>0.13235938934802582</v>
      </c>
      <c r="AY23" s="47">
        <v>21.78</v>
      </c>
      <c r="AZ23" s="46">
        <f t="shared" si="15"/>
        <v>22.869000000000003</v>
      </c>
      <c r="BA23" s="47">
        <v>49.99</v>
      </c>
      <c r="BB23" s="48">
        <f t="shared" si="16"/>
        <v>0.5425285057011402</v>
      </c>
      <c r="BC23" s="39"/>
      <c r="BD23" s="43">
        <f t="shared" si="17"/>
        <v>0</v>
      </c>
      <c r="BE23" s="43">
        <f t="shared" si="18"/>
        <v>0</v>
      </c>
    </row>
    <row r="24" spans="1:57" s="49" customFormat="1" ht="30" x14ac:dyDescent="0.25">
      <c r="A24" s="29">
        <v>23</v>
      </c>
      <c r="B24" s="30"/>
      <c r="C24" s="30"/>
      <c r="D24" s="30" t="s">
        <v>57</v>
      </c>
      <c r="E24" s="30" t="s">
        <v>58</v>
      </c>
      <c r="F24" s="30" t="s">
        <v>59</v>
      </c>
      <c r="G24" s="31" t="s">
        <v>60</v>
      </c>
      <c r="H24" s="30" t="s">
        <v>71</v>
      </c>
      <c r="I24" s="30" t="s">
        <v>72</v>
      </c>
      <c r="J24" s="30" t="s">
        <v>63</v>
      </c>
      <c r="K24" s="32" t="s">
        <v>64</v>
      </c>
      <c r="L24" s="33" t="s">
        <v>75</v>
      </c>
      <c r="M24" s="30" t="str">
        <f>M23</f>
        <v>Snowglobes</v>
      </c>
      <c r="N24" s="34" t="s">
        <v>106</v>
      </c>
      <c r="O24" s="30"/>
      <c r="P24" s="30" t="s">
        <v>68</v>
      </c>
      <c r="Q24" s="35"/>
      <c r="R24" s="36">
        <f t="shared" si="19"/>
        <v>10.74</v>
      </c>
      <c r="S24" s="30" t="s">
        <v>69</v>
      </c>
      <c r="T24" s="37">
        <f t="shared" si="21"/>
        <v>35</v>
      </c>
      <c r="U24" s="37">
        <f t="shared" si="21"/>
        <v>27</v>
      </c>
      <c r="V24" s="37">
        <f t="shared" si="21"/>
        <v>15</v>
      </c>
      <c r="W24" s="38">
        <f t="shared" si="21"/>
        <v>3.35</v>
      </c>
      <c r="X24" s="39">
        <v>1</v>
      </c>
      <c r="Y24" s="40">
        <f t="shared" si="0"/>
        <v>1.4175E-2</v>
      </c>
      <c r="Z24" s="38">
        <v>56</v>
      </c>
      <c r="AA24" s="41">
        <f t="shared" si="1"/>
        <v>3950.6172839506171</v>
      </c>
      <c r="AB24" s="42">
        <v>3500</v>
      </c>
      <c r="AC24" s="43">
        <f t="shared" si="2"/>
        <v>0.88593750000000004</v>
      </c>
      <c r="AD24" s="33" t="s">
        <v>70</v>
      </c>
      <c r="AE24" s="44">
        <v>0.125</v>
      </c>
      <c r="AF24" s="43">
        <f t="shared" si="3"/>
        <v>1.3425</v>
      </c>
      <c r="AG24" s="43">
        <f t="shared" si="4"/>
        <v>12.9684375</v>
      </c>
      <c r="AH24" s="45">
        <v>0.05</v>
      </c>
      <c r="AI24" s="43">
        <f t="shared" si="5"/>
        <v>1.2150000000000001</v>
      </c>
      <c r="AJ24" s="45">
        <v>0.06</v>
      </c>
      <c r="AK24" s="43">
        <f t="shared" si="6"/>
        <v>1.458</v>
      </c>
      <c r="AL24" s="46">
        <f t="shared" si="7"/>
        <v>1.2850000000000001</v>
      </c>
      <c r="AM24" s="45">
        <v>0.1</v>
      </c>
      <c r="AN24" s="43">
        <f t="shared" si="8"/>
        <v>2.4300000000000002</v>
      </c>
      <c r="AO24" s="45">
        <v>7.0000000000000007E-2</v>
      </c>
      <c r="AP24" s="43">
        <f t="shared" si="9"/>
        <v>1.7010000000000003</v>
      </c>
      <c r="AQ24" s="45">
        <v>0</v>
      </c>
      <c r="AR24" s="43">
        <f t="shared" si="10"/>
        <v>0</v>
      </c>
      <c r="AS24" s="47">
        <v>0</v>
      </c>
      <c r="AT24" s="45">
        <v>0</v>
      </c>
      <c r="AU24" s="43">
        <f t="shared" si="11"/>
        <v>0</v>
      </c>
      <c r="AV24" s="43">
        <f t="shared" si="12"/>
        <v>8.0890000000000004</v>
      </c>
      <c r="AW24" s="43">
        <f t="shared" si="13"/>
        <v>21.057437499999999</v>
      </c>
      <c r="AX24" s="48">
        <f t="shared" si="14"/>
        <v>0.13343878600823053</v>
      </c>
      <c r="AY24" s="47">
        <v>24.3</v>
      </c>
      <c r="AZ24" s="46">
        <f t="shared" si="15"/>
        <v>25.515000000000001</v>
      </c>
      <c r="BA24" s="47">
        <v>54.99</v>
      </c>
      <c r="BB24" s="48">
        <f t="shared" si="16"/>
        <v>0.53600654664484448</v>
      </c>
      <c r="BC24" s="39"/>
      <c r="BD24" s="43">
        <f t="shared" si="17"/>
        <v>0</v>
      </c>
      <c r="BE24" s="43">
        <f t="shared" si="18"/>
        <v>0</v>
      </c>
    </row>
    <row r="25" spans="1:57" s="49" customFormat="1" ht="30" x14ac:dyDescent="0.25">
      <c r="A25" s="29">
        <v>24</v>
      </c>
      <c r="B25" s="30"/>
      <c r="C25" s="30"/>
      <c r="D25" s="30" t="s">
        <v>57</v>
      </c>
      <c r="E25" s="30" t="s">
        <v>58</v>
      </c>
      <c r="F25" s="30" t="s">
        <v>59</v>
      </c>
      <c r="G25" s="31" t="s">
        <v>60</v>
      </c>
      <c r="H25" s="30" t="s">
        <v>71</v>
      </c>
      <c r="I25" s="30" t="s">
        <v>72</v>
      </c>
      <c r="J25" s="30" t="s">
        <v>63</v>
      </c>
      <c r="K25" s="32" t="s">
        <v>64</v>
      </c>
      <c r="L25" s="33" t="s">
        <v>77</v>
      </c>
      <c r="M25" s="30" t="str">
        <f>M24</f>
        <v>Snowglobes</v>
      </c>
      <c r="N25" s="34" t="s">
        <v>107</v>
      </c>
      <c r="O25" s="30"/>
      <c r="P25" s="30" t="s">
        <v>68</v>
      </c>
      <c r="Q25" s="35"/>
      <c r="R25" s="36">
        <f t="shared" si="19"/>
        <v>12.61</v>
      </c>
      <c r="S25" s="30" t="s">
        <v>69</v>
      </c>
      <c r="T25" s="37">
        <f t="shared" si="21"/>
        <v>35</v>
      </c>
      <c r="U25" s="37">
        <f t="shared" si="21"/>
        <v>27</v>
      </c>
      <c r="V25" s="37">
        <f t="shared" si="21"/>
        <v>17</v>
      </c>
      <c r="W25" s="38">
        <f t="shared" si="21"/>
        <v>3.35</v>
      </c>
      <c r="X25" s="39">
        <v>1</v>
      </c>
      <c r="Y25" s="40">
        <f t="shared" si="0"/>
        <v>1.6064999999999999E-2</v>
      </c>
      <c r="Z25" s="38">
        <v>56</v>
      </c>
      <c r="AA25" s="41">
        <f t="shared" si="1"/>
        <v>3485.8387799564271</v>
      </c>
      <c r="AB25" s="42">
        <v>3500</v>
      </c>
      <c r="AC25" s="43">
        <f t="shared" si="2"/>
        <v>1.0040625000000001</v>
      </c>
      <c r="AD25" s="33" t="s">
        <v>70</v>
      </c>
      <c r="AE25" s="44">
        <v>0.125</v>
      </c>
      <c r="AF25" s="43">
        <f t="shared" si="3"/>
        <v>1.5762499999999999</v>
      </c>
      <c r="AG25" s="43">
        <f t="shared" si="4"/>
        <v>15.190312499999999</v>
      </c>
      <c r="AH25" s="45">
        <v>0.05</v>
      </c>
      <c r="AI25" s="43">
        <f t="shared" si="5"/>
        <v>1.4490000000000001</v>
      </c>
      <c r="AJ25" s="45">
        <v>0.06</v>
      </c>
      <c r="AK25" s="43">
        <f t="shared" si="6"/>
        <v>1.7387999999999999</v>
      </c>
      <c r="AL25" s="46">
        <f t="shared" si="7"/>
        <v>1.0509999999999984</v>
      </c>
      <c r="AM25" s="45">
        <v>0.1</v>
      </c>
      <c r="AN25" s="43">
        <f t="shared" si="8"/>
        <v>2.8980000000000001</v>
      </c>
      <c r="AO25" s="45">
        <v>7.0000000000000007E-2</v>
      </c>
      <c r="AP25" s="43">
        <f t="shared" si="9"/>
        <v>2.0286000000000004</v>
      </c>
      <c r="AQ25" s="45">
        <v>0</v>
      </c>
      <c r="AR25" s="43">
        <f t="shared" si="10"/>
        <v>0</v>
      </c>
      <c r="AS25" s="47">
        <v>0</v>
      </c>
      <c r="AT25" s="45">
        <v>0</v>
      </c>
      <c r="AU25" s="43">
        <f t="shared" si="11"/>
        <v>0</v>
      </c>
      <c r="AV25" s="43">
        <f t="shared" si="12"/>
        <v>9.1654</v>
      </c>
      <c r="AW25" s="43">
        <f t="shared" si="13"/>
        <v>24.355712499999999</v>
      </c>
      <c r="AX25" s="48">
        <f t="shared" si="14"/>
        <v>0.15956823671497589</v>
      </c>
      <c r="AY25" s="47">
        <v>28.98</v>
      </c>
      <c r="AZ25" s="46">
        <f t="shared" si="15"/>
        <v>30.429000000000002</v>
      </c>
      <c r="BA25" s="47">
        <v>64.989999999999995</v>
      </c>
      <c r="BB25" s="48">
        <f t="shared" si="16"/>
        <v>0.53178950607785802</v>
      </c>
      <c r="BC25" s="39"/>
      <c r="BD25" s="43">
        <f t="shared" si="17"/>
        <v>0</v>
      </c>
      <c r="BE25" s="43">
        <f t="shared" si="18"/>
        <v>0</v>
      </c>
    </row>
    <row r="26" spans="1:57" s="49" customFormat="1" ht="30.75" thickBot="1" x14ac:dyDescent="0.3">
      <c r="A26" s="50">
        <v>25</v>
      </c>
      <c r="B26" s="51"/>
      <c r="C26" s="51"/>
      <c r="D26" s="51" t="s">
        <v>57</v>
      </c>
      <c r="E26" s="51" t="s">
        <v>58</v>
      </c>
      <c r="F26" s="51" t="s">
        <v>59</v>
      </c>
      <c r="G26" s="52" t="s">
        <v>60</v>
      </c>
      <c r="H26" s="51" t="s">
        <v>71</v>
      </c>
      <c r="I26" s="51" t="s">
        <v>72</v>
      </c>
      <c r="J26" s="51" t="s">
        <v>63</v>
      </c>
      <c r="K26" s="53" t="s">
        <v>64</v>
      </c>
      <c r="L26" s="54" t="s">
        <v>79</v>
      </c>
      <c r="M26" s="51" t="str">
        <f>M25</f>
        <v>Snowglobes</v>
      </c>
      <c r="N26" s="34" t="s">
        <v>108</v>
      </c>
      <c r="O26" s="51"/>
      <c r="P26" s="51" t="s">
        <v>68</v>
      </c>
      <c r="Q26" s="55"/>
      <c r="R26" s="56">
        <f t="shared" si="19"/>
        <v>12.61</v>
      </c>
      <c r="S26" s="51" t="s">
        <v>69</v>
      </c>
      <c r="T26" s="57">
        <f t="shared" si="21"/>
        <v>35</v>
      </c>
      <c r="U26" s="57">
        <f t="shared" si="21"/>
        <v>27</v>
      </c>
      <c r="V26" s="57">
        <f t="shared" si="21"/>
        <v>17</v>
      </c>
      <c r="W26" s="58">
        <f t="shared" si="21"/>
        <v>3.35</v>
      </c>
      <c r="X26" s="59">
        <v>1</v>
      </c>
      <c r="Y26" s="60">
        <f t="shared" si="0"/>
        <v>1.6064999999999999E-2</v>
      </c>
      <c r="Z26" s="58">
        <v>56</v>
      </c>
      <c r="AA26" s="61">
        <f t="shared" si="1"/>
        <v>3485.8387799564271</v>
      </c>
      <c r="AB26" s="62">
        <v>3500</v>
      </c>
      <c r="AC26" s="63">
        <f t="shared" si="2"/>
        <v>1.0040625000000001</v>
      </c>
      <c r="AD26" s="54" t="s">
        <v>70</v>
      </c>
      <c r="AE26" s="64">
        <v>0.125</v>
      </c>
      <c r="AF26" s="63">
        <f t="shared" si="3"/>
        <v>1.5762499999999999</v>
      </c>
      <c r="AG26" s="63">
        <f t="shared" si="4"/>
        <v>15.190312499999999</v>
      </c>
      <c r="AH26" s="65">
        <v>0.05</v>
      </c>
      <c r="AI26" s="63">
        <f t="shared" si="5"/>
        <v>1.4490000000000001</v>
      </c>
      <c r="AJ26" s="65">
        <v>0.06</v>
      </c>
      <c r="AK26" s="63">
        <f t="shared" si="6"/>
        <v>1.7387999999999999</v>
      </c>
      <c r="AL26" s="66">
        <f t="shared" si="7"/>
        <v>1.0509999999999984</v>
      </c>
      <c r="AM26" s="65">
        <v>0.1</v>
      </c>
      <c r="AN26" s="63">
        <f t="shared" si="8"/>
        <v>2.8980000000000001</v>
      </c>
      <c r="AO26" s="65">
        <v>7.0000000000000007E-2</v>
      </c>
      <c r="AP26" s="63">
        <f t="shared" si="9"/>
        <v>2.0286000000000004</v>
      </c>
      <c r="AQ26" s="65">
        <v>0</v>
      </c>
      <c r="AR26" s="63">
        <f t="shared" si="10"/>
        <v>0</v>
      </c>
      <c r="AS26" s="47">
        <v>0</v>
      </c>
      <c r="AT26" s="65">
        <v>0</v>
      </c>
      <c r="AU26" s="63">
        <f t="shared" si="11"/>
        <v>0</v>
      </c>
      <c r="AV26" s="63">
        <f t="shared" si="12"/>
        <v>9.1654</v>
      </c>
      <c r="AW26" s="63">
        <f t="shared" si="13"/>
        <v>24.355712499999999</v>
      </c>
      <c r="AX26" s="67">
        <f t="shared" si="14"/>
        <v>0.15956823671497589</v>
      </c>
      <c r="AY26" s="68">
        <v>28.98</v>
      </c>
      <c r="AZ26" s="63">
        <f t="shared" si="15"/>
        <v>30.429000000000002</v>
      </c>
      <c r="BA26" s="68">
        <v>64.989999999999995</v>
      </c>
      <c r="BB26" s="67">
        <f t="shared" si="16"/>
        <v>0.53178950607785802</v>
      </c>
      <c r="BC26" s="59"/>
      <c r="BD26" s="63">
        <f t="shared" si="17"/>
        <v>0</v>
      </c>
      <c r="BE26" s="63">
        <f t="shared" si="18"/>
        <v>0</v>
      </c>
    </row>
    <row r="27" spans="1:57" s="49" customFormat="1" ht="30" x14ac:dyDescent="0.25">
      <c r="A27" s="69">
        <v>26</v>
      </c>
      <c r="B27" s="70"/>
      <c r="C27" s="70"/>
      <c r="D27" s="70" t="s">
        <v>57</v>
      </c>
      <c r="E27" s="70" t="s">
        <v>58</v>
      </c>
      <c r="F27" s="70" t="s">
        <v>59</v>
      </c>
      <c r="G27" s="71" t="s">
        <v>60</v>
      </c>
      <c r="H27" s="70" t="s">
        <v>71</v>
      </c>
      <c r="I27" s="30" t="s">
        <v>81</v>
      </c>
      <c r="J27" s="70" t="s">
        <v>63</v>
      </c>
      <c r="K27" s="72" t="s">
        <v>64</v>
      </c>
      <c r="L27" s="73" t="s">
        <v>65</v>
      </c>
      <c r="M27" t="s">
        <v>109</v>
      </c>
      <c r="N27" s="34" t="s">
        <v>110</v>
      </c>
      <c r="O27" s="70"/>
      <c r="P27" s="30" t="s">
        <v>68</v>
      </c>
      <c r="Q27" s="74"/>
      <c r="R27" s="75">
        <f t="shared" si="19"/>
        <v>7.3</v>
      </c>
      <c r="S27" s="70" t="s">
        <v>69</v>
      </c>
      <c r="T27" s="76">
        <f t="shared" si="21"/>
        <v>35</v>
      </c>
      <c r="U27" s="76">
        <f t="shared" si="21"/>
        <v>27</v>
      </c>
      <c r="V27" s="76">
        <f t="shared" si="21"/>
        <v>11</v>
      </c>
      <c r="W27" s="77">
        <f t="shared" si="21"/>
        <v>2.6</v>
      </c>
      <c r="X27" s="78">
        <v>1</v>
      </c>
      <c r="Y27" s="79">
        <f t="shared" si="0"/>
        <v>1.0395E-2</v>
      </c>
      <c r="Z27" s="77">
        <v>56</v>
      </c>
      <c r="AA27" s="80">
        <f t="shared" si="1"/>
        <v>5387.2053872053875</v>
      </c>
      <c r="AB27" s="81">
        <v>3500</v>
      </c>
      <c r="AC27" s="82">
        <f t="shared" si="2"/>
        <v>0.64968749999999997</v>
      </c>
      <c r="AD27" s="73" t="s">
        <v>70</v>
      </c>
      <c r="AE27" s="83">
        <v>0.125</v>
      </c>
      <c r="AF27" s="82">
        <f t="shared" si="3"/>
        <v>0.91249999999999998</v>
      </c>
      <c r="AG27" s="82">
        <f t="shared" si="4"/>
        <v>8.8621874999999992</v>
      </c>
      <c r="AH27" s="84">
        <v>0.05</v>
      </c>
      <c r="AI27" s="82">
        <f t="shared" si="5"/>
        <v>0.9900000000000001</v>
      </c>
      <c r="AJ27" s="84">
        <v>0.06</v>
      </c>
      <c r="AK27" s="82">
        <f t="shared" si="6"/>
        <v>1.1879999999999999</v>
      </c>
      <c r="AL27" s="85">
        <f t="shared" si="7"/>
        <v>1.509999999999998</v>
      </c>
      <c r="AM27" s="84">
        <v>0.1</v>
      </c>
      <c r="AN27" s="82">
        <f t="shared" si="8"/>
        <v>1.9800000000000002</v>
      </c>
      <c r="AO27" s="84">
        <v>7.0000000000000007E-2</v>
      </c>
      <c r="AP27" s="82">
        <f t="shared" si="9"/>
        <v>1.3860000000000001</v>
      </c>
      <c r="AQ27" s="84">
        <v>0</v>
      </c>
      <c r="AR27" s="82">
        <f t="shared" si="10"/>
        <v>0</v>
      </c>
      <c r="AS27" s="47">
        <v>0</v>
      </c>
      <c r="AT27" s="84">
        <v>0</v>
      </c>
      <c r="AU27" s="82">
        <f t="shared" si="11"/>
        <v>0</v>
      </c>
      <c r="AV27" s="82">
        <f t="shared" si="12"/>
        <v>7.0539999999999985</v>
      </c>
      <c r="AW27" s="82">
        <f t="shared" si="13"/>
        <v>15.916187499999998</v>
      </c>
      <c r="AX27" s="86">
        <f t="shared" si="14"/>
        <v>0.1961521464646466</v>
      </c>
      <c r="AY27" s="87">
        <v>19.8</v>
      </c>
      <c r="AZ27" s="82">
        <f t="shared" si="15"/>
        <v>20.790000000000003</v>
      </c>
      <c r="BA27" s="87">
        <v>44.99</v>
      </c>
      <c r="BB27" s="86">
        <f t="shared" si="16"/>
        <v>0.53789731051344736</v>
      </c>
      <c r="BC27" s="78"/>
      <c r="BD27" s="82">
        <f t="shared" si="17"/>
        <v>0</v>
      </c>
      <c r="BE27" s="82">
        <f t="shared" si="18"/>
        <v>0</v>
      </c>
    </row>
    <row r="28" spans="1:57" ht="15" customHeight="1" x14ac:dyDescent="0.25">
      <c r="A28" s="88">
        <v>27</v>
      </c>
      <c r="B28" s="32"/>
      <c r="C28" s="32"/>
      <c r="D28" s="30" t="s">
        <v>57</v>
      </c>
      <c r="E28" s="30" t="s">
        <v>58</v>
      </c>
      <c r="F28" s="30" t="s">
        <v>59</v>
      </c>
      <c r="G28" s="31" t="s">
        <v>60</v>
      </c>
      <c r="H28" s="30" t="s">
        <v>71</v>
      </c>
      <c r="I28" s="30" t="s">
        <v>72</v>
      </c>
      <c r="J28" s="30" t="s">
        <v>63</v>
      </c>
      <c r="K28" s="32" t="s">
        <v>64</v>
      </c>
      <c r="L28" s="33" t="s">
        <v>73</v>
      </c>
      <c r="M28" s="30" t="str">
        <f>M27</f>
        <v>Ski Cabin</v>
      </c>
      <c r="N28" s="34" t="s">
        <v>111</v>
      </c>
      <c r="O28" s="32"/>
      <c r="P28" s="30" t="s">
        <v>68</v>
      </c>
      <c r="Q28" s="35"/>
      <c r="R28" s="36">
        <f t="shared" si="19"/>
        <v>9.44</v>
      </c>
      <c r="S28" s="30" t="s">
        <v>69</v>
      </c>
      <c r="T28" s="89">
        <f t="shared" si="21"/>
        <v>35</v>
      </c>
      <c r="U28" s="89">
        <f t="shared" si="21"/>
        <v>27</v>
      </c>
      <c r="V28" s="89">
        <f t="shared" si="21"/>
        <v>13</v>
      </c>
      <c r="W28" s="90">
        <f t="shared" si="21"/>
        <v>3.06</v>
      </c>
      <c r="X28" s="39">
        <v>1</v>
      </c>
      <c r="Y28" s="91">
        <f t="shared" si="0"/>
        <v>1.2285000000000001E-2</v>
      </c>
      <c r="Z28" s="38">
        <v>56</v>
      </c>
      <c r="AA28" s="41">
        <f t="shared" si="1"/>
        <v>4558.404558404558</v>
      </c>
      <c r="AB28" s="42">
        <v>3500</v>
      </c>
      <c r="AC28" s="46">
        <f t="shared" si="2"/>
        <v>0.76781250000000012</v>
      </c>
      <c r="AD28" s="33" t="s">
        <v>70</v>
      </c>
      <c r="AE28" s="92">
        <v>0.125</v>
      </c>
      <c r="AF28" s="46">
        <f t="shared" si="3"/>
        <v>1.18</v>
      </c>
      <c r="AG28" s="46">
        <f t="shared" si="4"/>
        <v>11.387812499999999</v>
      </c>
      <c r="AH28" s="45">
        <v>0.05</v>
      </c>
      <c r="AI28" s="46">
        <f t="shared" si="5"/>
        <v>1.0890000000000002</v>
      </c>
      <c r="AJ28" s="45">
        <v>0.06</v>
      </c>
      <c r="AK28" s="43">
        <f t="shared" si="6"/>
        <v>1.3068</v>
      </c>
      <c r="AL28" s="46">
        <f t="shared" si="7"/>
        <v>1.4109999999999978</v>
      </c>
      <c r="AM28" s="45">
        <v>0.1</v>
      </c>
      <c r="AN28" s="46">
        <f t="shared" si="8"/>
        <v>2.1780000000000004</v>
      </c>
      <c r="AO28" s="45">
        <v>7.0000000000000007E-2</v>
      </c>
      <c r="AP28" s="43">
        <f t="shared" si="9"/>
        <v>1.5246000000000002</v>
      </c>
      <c r="AQ28" s="45">
        <v>0</v>
      </c>
      <c r="AR28" s="43">
        <f t="shared" si="10"/>
        <v>0</v>
      </c>
      <c r="AS28" s="47">
        <v>0</v>
      </c>
      <c r="AT28" s="45">
        <v>0</v>
      </c>
      <c r="AU28" s="43">
        <f t="shared" si="11"/>
        <v>0</v>
      </c>
      <c r="AV28" s="43">
        <f t="shared" si="12"/>
        <v>7.5093999999999985</v>
      </c>
      <c r="AW28" s="46">
        <f t="shared" si="13"/>
        <v>18.897212499999998</v>
      </c>
      <c r="AX28" s="93">
        <f t="shared" si="14"/>
        <v>0.13235938934802582</v>
      </c>
      <c r="AY28" s="6">
        <v>21.78</v>
      </c>
      <c r="AZ28" s="46">
        <f t="shared" si="15"/>
        <v>22.869000000000003</v>
      </c>
      <c r="BA28" s="47">
        <v>49.99</v>
      </c>
      <c r="BB28" s="48">
        <f t="shared" si="16"/>
        <v>0.5425285057011402</v>
      </c>
      <c r="BC28" s="5"/>
      <c r="BD28" s="43">
        <f t="shared" si="17"/>
        <v>0</v>
      </c>
      <c r="BE28" s="46">
        <f t="shared" si="18"/>
        <v>0</v>
      </c>
    </row>
    <row r="29" spans="1:57" ht="15" customHeight="1" x14ac:dyDescent="0.25">
      <c r="A29" s="88">
        <v>28</v>
      </c>
      <c r="B29" s="32"/>
      <c r="C29" s="32"/>
      <c r="D29" s="30" t="s">
        <v>57</v>
      </c>
      <c r="E29" s="30" t="s">
        <v>58</v>
      </c>
      <c r="F29" s="30" t="s">
        <v>59</v>
      </c>
      <c r="G29" s="31" t="s">
        <v>60</v>
      </c>
      <c r="H29" s="30" t="s">
        <v>71</v>
      </c>
      <c r="I29" s="30" t="s">
        <v>72</v>
      </c>
      <c r="J29" s="30" t="s">
        <v>63</v>
      </c>
      <c r="K29" s="32" t="s">
        <v>64</v>
      </c>
      <c r="L29" s="33" t="s">
        <v>75</v>
      </c>
      <c r="M29" s="30" t="str">
        <f>M28</f>
        <v>Ski Cabin</v>
      </c>
      <c r="N29" s="34" t="s">
        <v>112</v>
      </c>
      <c r="O29" s="32"/>
      <c r="P29" s="30" t="s">
        <v>68</v>
      </c>
      <c r="Q29" s="35"/>
      <c r="R29" s="36">
        <f t="shared" si="19"/>
        <v>10.74</v>
      </c>
      <c r="S29" s="30" t="s">
        <v>69</v>
      </c>
      <c r="T29" s="89">
        <f t="shared" si="21"/>
        <v>35</v>
      </c>
      <c r="U29" s="89">
        <f t="shared" si="21"/>
        <v>27</v>
      </c>
      <c r="V29" s="89">
        <f t="shared" si="21"/>
        <v>15</v>
      </c>
      <c r="W29" s="90">
        <f t="shared" si="21"/>
        <v>3.35</v>
      </c>
      <c r="X29" s="39">
        <v>1</v>
      </c>
      <c r="Y29" s="91">
        <f t="shared" si="0"/>
        <v>1.4175E-2</v>
      </c>
      <c r="Z29" s="38">
        <v>56</v>
      </c>
      <c r="AA29" s="41">
        <f t="shared" si="1"/>
        <v>3950.6172839506171</v>
      </c>
      <c r="AB29" s="42">
        <v>3500</v>
      </c>
      <c r="AC29" s="46">
        <f t="shared" si="2"/>
        <v>0.88593750000000004</v>
      </c>
      <c r="AD29" s="33" t="s">
        <v>70</v>
      </c>
      <c r="AE29" s="92">
        <v>0.125</v>
      </c>
      <c r="AF29" s="46">
        <f t="shared" si="3"/>
        <v>1.3425</v>
      </c>
      <c r="AG29" s="46">
        <f t="shared" si="4"/>
        <v>12.9684375</v>
      </c>
      <c r="AH29" s="45">
        <v>0.05</v>
      </c>
      <c r="AI29" s="46">
        <f t="shared" si="5"/>
        <v>1.2150000000000001</v>
      </c>
      <c r="AJ29" s="45">
        <v>0.06</v>
      </c>
      <c r="AK29" s="43">
        <f t="shared" si="6"/>
        <v>1.458</v>
      </c>
      <c r="AL29" s="46">
        <f t="shared" si="7"/>
        <v>1.2850000000000001</v>
      </c>
      <c r="AM29" s="45">
        <v>0.1</v>
      </c>
      <c r="AN29" s="46">
        <f t="shared" si="8"/>
        <v>2.4300000000000002</v>
      </c>
      <c r="AO29" s="45">
        <v>7.0000000000000007E-2</v>
      </c>
      <c r="AP29" s="43">
        <f t="shared" si="9"/>
        <v>1.7010000000000003</v>
      </c>
      <c r="AQ29" s="45">
        <v>0</v>
      </c>
      <c r="AR29" s="43">
        <f t="shared" si="10"/>
        <v>0</v>
      </c>
      <c r="AS29" s="47">
        <v>0</v>
      </c>
      <c r="AT29" s="45">
        <v>0</v>
      </c>
      <c r="AU29" s="43">
        <f t="shared" si="11"/>
        <v>0</v>
      </c>
      <c r="AV29" s="43">
        <f t="shared" si="12"/>
        <v>8.0890000000000004</v>
      </c>
      <c r="AW29" s="46">
        <f t="shared" si="13"/>
        <v>21.057437499999999</v>
      </c>
      <c r="AX29" s="93">
        <f t="shared" si="14"/>
        <v>0.13343878600823053</v>
      </c>
      <c r="AY29" s="6">
        <v>24.3</v>
      </c>
      <c r="AZ29" s="46">
        <f t="shared" si="15"/>
        <v>25.515000000000001</v>
      </c>
      <c r="BA29" s="47">
        <v>54.99</v>
      </c>
      <c r="BB29" s="48">
        <f t="shared" si="16"/>
        <v>0.53600654664484448</v>
      </c>
      <c r="BC29" s="5"/>
      <c r="BD29" s="43">
        <f t="shared" si="17"/>
        <v>0</v>
      </c>
      <c r="BE29" s="46">
        <f t="shared" si="18"/>
        <v>0</v>
      </c>
    </row>
    <row r="30" spans="1:57" ht="15" customHeight="1" x14ac:dyDescent="0.25">
      <c r="A30" s="88">
        <v>29</v>
      </c>
      <c r="B30" s="32"/>
      <c r="C30" s="32"/>
      <c r="D30" s="30" t="s">
        <v>57</v>
      </c>
      <c r="E30" s="30" t="s">
        <v>58</v>
      </c>
      <c r="F30" s="30" t="s">
        <v>59</v>
      </c>
      <c r="G30" s="31" t="s">
        <v>60</v>
      </c>
      <c r="H30" s="30" t="s">
        <v>71</v>
      </c>
      <c r="I30" s="30" t="s">
        <v>72</v>
      </c>
      <c r="J30" s="30" t="s">
        <v>63</v>
      </c>
      <c r="K30" s="32" t="s">
        <v>64</v>
      </c>
      <c r="L30" s="33" t="s">
        <v>77</v>
      </c>
      <c r="M30" s="30" t="str">
        <f>M29</f>
        <v>Ski Cabin</v>
      </c>
      <c r="N30" s="34" t="s">
        <v>113</v>
      </c>
      <c r="O30" s="32"/>
      <c r="P30" s="30" t="s">
        <v>68</v>
      </c>
      <c r="Q30" s="35"/>
      <c r="R30" s="36">
        <f t="shared" si="19"/>
        <v>12.61</v>
      </c>
      <c r="S30" s="30" t="s">
        <v>69</v>
      </c>
      <c r="T30" s="89">
        <f t="shared" si="21"/>
        <v>35</v>
      </c>
      <c r="U30" s="89">
        <f t="shared" si="21"/>
        <v>27</v>
      </c>
      <c r="V30" s="89">
        <f t="shared" si="21"/>
        <v>17</v>
      </c>
      <c r="W30" s="90">
        <f t="shared" si="21"/>
        <v>3.35</v>
      </c>
      <c r="X30" s="39">
        <v>1</v>
      </c>
      <c r="Y30" s="91">
        <f t="shared" si="0"/>
        <v>1.6064999999999999E-2</v>
      </c>
      <c r="Z30" s="38">
        <v>56</v>
      </c>
      <c r="AA30" s="41">
        <f t="shared" si="1"/>
        <v>3485.8387799564271</v>
      </c>
      <c r="AB30" s="42">
        <v>3500</v>
      </c>
      <c r="AC30" s="46">
        <f t="shared" si="2"/>
        <v>1.0040625000000001</v>
      </c>
      <c r="AD30" s="33" t="s">
        <v>70</v>
      </c>
      <c r="AE30" s="92">
        <v>0.125</v>
      </c>
      <c r="AF30" s="46">
        <f t="shared" si="3"/>
        <v>1.5762499999999999</v>
      </c>
      <c r="AG30" s="46">
        <f t="shared" si="4"/>
        <v>15.190312499999999</v>
      </c>
      <c r="AH30" s="45">
        <v>0.05</v>
      </c>
      <c r="AI30" s="46">
        <f t="shared" si="5"/>
        <v>1.4490000000000001</v>
      </c>
      <c r="AJ30" s="45">
        <v>0.06</v>
      </c>
      <c r="AK30" s="43">
        <f t="shared" si="6"/>
        <v>1.7387999999999999</v>
      </c>
      <c r="AL30" s="46">
        <f t="shared" si="7"/>
        <v>1.0509999999999984</v>
      </c>
      <c r="AM30" s="45">
        <v>0.1</v>
      </c>
      <c r="AN30" s="46">
        <f t="shared" si="8"/>
        <v>2.8980000000000001</v>
      </c>
      <c r="AO30" s="45">
        <v>7.0000000000000007E-2</v>
      </c>
      <c r="AP30" s="43">
        <f t="shared" si="9"/>
        <v>2.0286000000000004</v>
      </c>
      <c r="AQ30" s="45">
        <v>0</v>
      </c>
      <c r="AR30" s="43">
        <f t="shared" si="10"/>
        <v>0</v>
      </c>
      <c r="AS30" s="47">
        <v>0</v>
      </c>
      <c r="AT30" s="45">
        <v>0</v>
      </c>
      <c r="AU30" s="43">
        <f t="shared" si="11"/>
        <v>0</v>
      </c>
      <c r="AV30" s="43">
        <f t="shared" si="12"/>
        <v>9.1654</v>
      </c>
      <c r="AW30" s="46">
        <f t="shared" si="13"/>
        <v>24.355712499999999</v>
      </c>
      <c r="AX30" s="93">
        <f t="shared" si="14"/>
        <v>0.15956823671497589</v>
      </c>
      <c r="AY30" s="6">
        <v>28.98</v>
      </c>
      <c r="AZ30" s="46">
        <f t="shared" si="15"/>
        <v>30.429000000000002</v>
      </c>
      <c r="BA30" s="47">
        <v>64.989999999999995</v>
      </c>
      <c r="BB30" s="48">
        <f t="shared" si="16"/>
        <v>0.53178950607785802</v>
      </c>
      <c r="BC30" s="5"/>
      <c r="BD30" s="43">
        <f t="shared" si="17"/>
        <v>0</v>
      </c>
      <c r="BE30" s="46">
        <f t="shared" si="18"/>
        <v>0</v>
      </c>
    </row>
    <row r="31" spans="1:57" ht="15" customHeight="1" thickBot="1" x14ac:dyDescent="0.3">
      <c r="A31" s="94">
        <v>30</v>
      </c>
      <c r="B31" s="53"/>
      <c r="C31" s="53"/>
      <c r="D31" s="51" t="s">
        <v>57</v>
      </c>
      <c r="E31" s="51" t="s">
        <v>58</v>
      </c>
      <c r="F31" s="51" t="s">
        <v>59</v>
      </c>
      <c r="G31" s="52" t="s">
        <v>60</v>
      </c>
      <c r="H31" s="51" t="s">
        <v>71</v>
      </c>
      <c r="I31" s="51" t="s">
        <v>72</v>
      </c>
      <c r="J31" s="51" t="s">
        <v>63</v>
      </c>
      <c r="K31" s="53" t="s">
        <v>64</v>
      </c>
      <c r="L31" s="54" t="s">
        <v>79</v>
      </c>
      <c r="M31" s="51" t="str">
        <f>M30</f>
        <v>Ski Cabin</v>
      </c>
      <c r="N31" s="34" t="s">
        <v>114</v>
      </c>
      <c r="O31" s="53"/>
      <c r="P31" s="51" t="s">
        <v>68</v>
      </c>
      <c r="Q31" s="55"/>
      <c r="R31" s="56">
        <f t="shared" si="19"/>
        <v>12.61</v>
      </c>
      <c r="S31" s="51" t="s">
        <v>69</v>
      </c>
      <c r="T31" s="95">
        <f t="shared" si="21"/>
        <v>35</v>
      </c>
      <c r="U31" s="95">
        <f t="shared" si="21"/>
        <v>27</v>
      </c>
      <c r="V31" s="95">
        <f t="shared" si="21"/>
        <v>17</v>
      </c>
      <c r="W31" s="96">
        <f t="shared" si="21"/>
        <v>3.35</v>
      </c>
      <c r="X31" s="59">
        <v>1</v>
      </c>
      <c r="Y31" s="97">
        <f t="shared" si="0"/>
        <v>1.6064999999999999E-2</v>
      </c>
      <c r="Z31" s="58">
        <v>56</v>
      </c>
      <c r="AA31" s="61">
        <f t="shared" si="1"/>
        <v>3485.8387799564271</v>
      </c>
      <c r="AB31" s="62">
        <v>3500</v>
      </c>
      <c r="AC31" s="66">
        <f t="shared" si="2"/>
        <v>1.0040625000000001</v>
      </c>
      <c r="AD31" s="54" t="s">
        <v>70</v>
      </c>
      <c r="AE31" s="98">
        <v>0.125</v>
      </c>
      <c r="AF31" s="66">
        <f t="shared" si="3"/>
        <v>1.5762499999999999</v>
      </c>
      <c r="AG31" s="66">
        <f t="shared" si="4"/>
        <v>15.190312499999999</v>
      </c>
      <c r="AH31" s="65">
        <v>0.05</v>
      </c>
      <c r="AI31" s="66">
        <f t="shared" si="5"/>
        <v>1.4490000000000001</v>
      </c>
      <c r="AJ31" s="65">
        <v>0.06</v>
      </c>
      <c r="AK31" s="63">
        <f t="shared" si="6"/>
        <v>1.7387999999999999</v>
      </c>
      <c r="AL31" s="66">
        <f t="shared" si="7"/>
        <v>1.0509999999999984</v>
      </c>
      <c r="AM31" s="65">
        <v>0.1</v>
      </c>
      <c r="AN31" s="66">
        <f t="shared" si="8"/>
        <v>2.8980000000000001</v>
      </c>
      <c r="AO31" s="65">
        <v>7.0000000000000007E-2</v>
      </c>
      <c r="AP31" s="63">
        <f t="shared" si="9"/>
        <v>2.0286000000000004</v>
      </c>
      <c r="AQ31" s="65">
        <v>0</v>
      </c>
      <c r="AR31" s="63">
        <f t="shared" si="10"/>
        <v>0</v>
      </c>
      <c r="AS31" s="47">
        <v>0</v>
      </c>
      <c r="AT31" s="65">
        <v>0</v>
      </c>
      <c r="AU31" s="63">
        <f t="shared" si="11"/>
        <v>0</v>
      </c>
      <c r="AV31" s="63">
        <f t="shared" si="12"/>
        <v>9.1654</v>
      </c>
      <c r="AW31" s="66">
        <f t="shared" si="13"/>
        <v>24.355712499999999</v>
      </c>
      <c r="AX31" s="99">
        <f t="shared" si="14"/>
        <v>0.15956823671497589</v>
      </c>
      <c r="AY31" s="100">
        <v>28.98</v>
      </c>
      <c r="AZ31" s="66">
        <f t="shared" si="15"/>
        <v>30.429000000000002</v>
      </c>
      <c r="BA31" s="68">
        <v>64.989999999999995</v>
      </c>
      <c r="BB31" s="67">
        <f t="shared" si="16"/>
        <v>0.53178950607785802</v>
      </c>
      <c r="BC31" s="101"/>
      <c r="BD31" s="63">
        <f t="shared" si="17"/>
        <v>0</v>
      </c>
      <c r="BE31" s="66">
        <f t="shared" si="18"/>
        <v>0</v>
      </c>
    </row>
    <row r="32" spans="1:57" ht="15" customHeight="1" x14ac:dyDescent="0.25">
      <c r="A32" s="102">
        <v>31</v>
      </c>
      <c r="B32" s="72"/>
      <c r="C32" s="72"/>
      <c r="D32" s="70" t="s">
        <v>57</v>
      </c>
      <c r="E32" s="70" t="s">
        <v>58</v>
      </c>
      <c r="F32" s="70" t="s">
        <v>59</v>
      </c>
      <c r="G32" s="71" t="s">
        <v>60</v>
      </c>
      <c r="H32" s="70" t="s">
        <v>71</v>
      </c>
      <c r="I32" s="30" t="s">
        <v>81</v>
      </c>
      <c r="J32" s="70" t="s">
        <v>63</v>
      </c>
      <c r="K32" s="72" t="s">
        <v>64</v>
      </c>
      <c r="L32" s="73" t="s">
        <v>65</v>
      </c>
      <c r="M32" s="70" t="s">
        <v>115</v>
      </c>
      <c r="N32" s="34" t="s">
        <v>116</v>
      </c>
      <c r="O32" s="72"/>
      <c r="P32" s="30" t="s">
        <v>68</v>
      </c>
      <c r="Q32" s="74"/>
      <c r="R32" s="75">
        <f t="shared" si="19"/>
        <v>7.3</v>
      </c>
      <c r="S32" s="70" t="s">
        <v>69</v>
      </c>
      <c r="T32" s="103">
        <f t="shared" si="21"/>
        <v>35</v>
      </c>
      <c r="U32" s="103">
        <f t="shared" si="21"/>
        <v>27</v>
      </c>
      <c r="V32" s="103">
        <f t="shared" si="21"/>
        <v>11</v>
      </c>
      <c r="W32" s="104">
        <f t="shared" si="21"/>
        <v>2.6</v>
      </c>
      <c r="X32" s="78">
        <v>1</v>
      </c>
      <c r="Y32" s="105">
        <f t="shared" si="0"/>
        <v>1.0395E-2</v>
      </c>
      <c r="Z32" s="77">
        <v>56</v>
      </c>
      <c r="AA32" s="80">
        <f t="shared" si="1"/>
        <v>5387.2053872053875</v>
      </c>
      <c r="AB32" s="81">
        <v>3500</v>
      </c>
      <c r="AC32" s="85">
        <f t="shared" si="2"/>
        <v>0.64968749999999997</v>
      </c>
      <c r="AD32" s="73" t="s">
        <v>70</v>
      </c>
      <c r="AE32" s="106">
        <v>0.125</v>
      </c>
      <c r="AF32" s="85">
        <f t="shared" si="3"/>
        <v>0.91249999999999998</v>
      </c>
      <c r="AG32" s="85">
        <f t="shared" si="4"/>
        <v>8.8621874999999992</v>
      </c>
      <c r="AH32" s="84">
        <v>0.05</v>
      </c>
      <c r="AI32" s="85">
        <f t="shared" si="5"/>
        <v>0.9900000000000001</v>
      </c>
      <c r="AJ32" s="84">
        <v>0.06</v>
      </c>
      <c r="AK32" s="82">
        <f t="shared" si="6"/>
        <v>1.1879999999999999</v>
      </c>
      <c r="AL32" s="85">
        <f t="shared" si="7"/>
        <v>1.509999999999998</v>
      </c>
      <c r="AM32" s="84">
        <v>0.1</v>
      </c>
      <c r="AN32" s="85">
        <f t="shared" si="8"/>
        <v>1.9800000000000002</v>
      </c>
      <c r="AO32" s="84">
        <v>7.0000000000000007E-2</v>
      </c>
      <c r="AP32" s="82">
        <f t="shared" si="9"/>
        <v>1.3860000000000001</v>
      </c>
      <c r="AQ32" s="84">
        <v>0</v>
      </c>
      <c r="AR32" s="82">
        <f t="shared" si="10"/>
        <v>0</v>
      </c>
      <c r="AS32" s="47">
        <v>0</v>
      </c>
      <c r="AT32" s="84">
        <v>0</v>
      </c>
      <c r="AU32" s="82">
        <f t="shared" si="11"/>
        <v>0</v>
      </c>
      <c r="AV32" s="82">
        <f t="shared" si="12"/>
        <v>7.0539999999999985</v>
      </c>
      <c r="AW32" s="85">
        <f t="shared" si="13"/>
        <v>15.916187499999998</v>
      </c>
      <c r="AX32" s="107">
        <f t="shared" si="14"/>
        <v>0.1961521464646466</v>
      </c>
      <c r="AY32" s="108">
        <v>19.8</v>
      </c>
      <c r="AZ32" s="85">
        <f t="shared" si="15"/>
        <v>20.790000000000003</v>
      </c>
      <c r="BA32" s="87">
        <v>44.99</v>
      </c>
      <c r="BB32" s="86">
        <f t="shared" si="16"/>
        <v>0.53789731051344736</v>
      </c>
      <c r="BC32" s="109"/>
      <c r="BD32" s="82">
        <f t="shared" si="17"/>
        <v>0</v>
      </c>
      <c r="BE32" s="85">
        <f t="shared" si="18"/>
        <v>0</v>
      </c>
    </row>
    <row r="33" spans="1:57" ht="15" customHeight="1" x14ac:dyDescent="0.25">
      <c r="A33" s="88">
        <v>32</v>
      </c>
      <c r="B33" s="32"/>
      <c r="C33" s="32"/>
      <c r="D33" s="30" t="s">
        <v>57</v>
      </c>
      <c r="E33" s="30" t="s">
        <v>58</v>
      </c>
      <c r="F33" s="30" t="s">
        <v>59</v>
      </c>
      <c r="G33" s="31" t="s">
        <v>60</v>
      </c>
      <c r="H33" s="30" t="s">
        <v>71</v>
      </c>
      <c r="I33" s="30" t="s">
        <v>72</v>
      </c>
      <c r="J33" s="30" t="s">
        <v>63</v>
      </c>
      <c r="K33" s="32" t="s">
        <v>64</v>
      </c>
      <c r="L33" s="33" t="s">
        <v>73</v>
      </c>
      <c r="M33" s="30" t="str">
        <f>M32</f>
        <v>Black Sheep</v>
      </c>
      <c r="N33" s="34" t="s">
        <v>117</v>
      </c>
      <c r="O33" s="32"/>
      <c r="P33" s="30" t="s">
        <v>68</v>
      </c>
      <c r="Q33" s="35"/>
      <c r="R33" s="36">
        <f t="shared" si="19"/>
        <v>9.44</v>
      </c>
      <c r="S33" s="30" t="s">
        <v>69</v>
      </c>
      <c r="T33" s="89">
        <f t="shared" si="21"/>
        <v>35</v>
      </c>
      <c r="U33" s="89">
        <f t="shared" si="21"/>
        <v>27</v>
      </c>
      <c r="V33" s="89">
        <f t="shared" si="21"/>
        <v>13</v>
      </c>
      <c r="W33" s="90">
        <f t="shared" si="21"/>
        <v>3.06</v>
      </c>
      <c r="X33" s="39">
        <v>1</v>
      </c>
      <c r="Y33" s="91">
        <f t="shared" si="0"/>
        <v>1.2285000000000001E-2</v>
      </c>
      <c r="Z33" s="38">
        <v>56</v>
      </c>
      <c r="AA33" s="41">
        <f t="shared" si="1"/>
        <v>4558.404558404558</v>
      </c>
      <c r="AB33" s="42">
        <v>3500</v>
      </c>
      <c r="AC33" s="46">
        <f t="shared" si="2"/>
        <v>0.76781250000000012</v>
      </c>
      <c r="AD33" s="33" t="s">
        <v>70</v>
      </c>
      <c r="AE33" s="92">
        <v>0.125</v>
      </c>
      <c r="AF33" s="46">
        <f t="shared" si="3"/>
        <v>1.18</v>
      </c>
      <c r="AG33" s="46">
        <f t="shared" si="4"/>
        <v>11.387812499999999</v>
      </c>
      <c r="AH33" s="45">
        <v>0.05</v>
      </c>
      <c r="AI33" s="46">
        <f t="shared" si="5"/>
        <v>1.0890000000000002</v>
      </c>
      <c r="AJ33" s="45">
        <v>0.06</v>
      </c>
      <c r="AK33" s="43">
        <f t="shared" si="6"/>
        <v>1.3068</v>
      </c>
      <c r="AL33" s="46">
        <f t="shared" si="7"/>
        <v>1.4109999999999978</v>
      </c>
      <c r="AM33" s="45">
        <v>0.1</v>
      </c>
      <c r="AN33" s="46">
        <f t="shared" si="8"/>
        <v>2.1780000000000004</v>
      </c>
      <c r="AO33" s="45">
        <v>7.0000000000000007E-2</v>
      </c>
      <c r="AP33" s="43">
        <f t="shared" si="9"/>
        <v>1.5246000000000002</v>
      </c>
      <c r="AQ33" s="45">
        <v>0</v>
      </c>
      <c r="AR33" s="43">
        <f t="shared" si="10"/>
        <v>0</v>
      </c>
      <c r="AS33" s="47">
        <v>0</v>
      </c>
      <c r="AT33" s="45">
        <v>0</v>
      </c>
      <c r="AU33" s="43">
        <f t="shared" si="11"/>
        <v>0</v>
      </c>
      <c r="AV33" s="43">
        <f t="shared" si="12"/>
        <v>7.5093999999999985</v>
      </c>
      <c r="AW33" s="46">
        <f t="shared" si="13"/>
        <v>18.897212499999998</v>
      </c>
      <c r="AX33" s="93">
        <f t="shared" si="14"/>
        <v>0.13235938934802582</v>
      </c>
      <c r="AY33" s="6">
        <v>21.78</v>
      </c>
      <c r="AZ33" s="46">
        <f t="shared" si="15"/>
        <v>22.869000000000003</v>
      </c>
      <c r="BA33" s="47">
        <v>49.99</v>
      </c>
      <c r="BB33" s="48">
        <f t="shared" si="16"/>
        <v>0.5425285057011402</v>
      </c>
      <c r="BC33" s="5"/>
      <c r="BD33" s="43">
        <f t="shared" si="17"/>
        <v>0</v>
      </c>
      <c r="BE33" s="46">
        <f t="shared" si="18"/>
        <v>0</v>
      </c>
    </row>
    <row r="34" spans="1:57" ht="15" customHeight="1" x14ac:dyDescent="0.25">
      <c r="A34" s="88">
        <v>33</v>
      </c>
      <c r="B34" s="32"/>
      <c r="C34" s="32"/>
      <c r="D34" s="30" t="s">
        <v>57</v>
      </c>
      <c r="E34" s="30" t="s">
        <v>58</v>
      </c>
      <c r="F34" s="30" t="s">
        <v>59</v>
      </c>
      <c r="G34" s="31" t="s">
        <v>60</v>
      </c>
      <c r="H34" s="30" t="s">
        <v>71</v>
      </c>
      <c r="I34" s="30" t="s">
        <v>72</v>
      </c>
      <c r="J34" s="30" t="s">
        <v>63</v>
      </c>
      <c r="K34" s="32" t="s">
        <v>64</v>
      </c>
      <c r="L34" s="33" t="s">
        <v>75</v>
      </c>
      <c r="M34" s="30" t="str">
        <f>M33</f>
        <v>Black Sheep</v>
      </c>
      <c r="N34" s="34" t="s">
        <v>118</v>
      </c>
      <c r="O34" s="32"/>
      <c r="P34" s="30" t="s">
        <v>68</v>
      </c>
      <c r="Q34" s="35"/>
      <c r="R34" s="36">
        <f t="shared" si="19"/>
        <v>10.74</v>
      </c>
      <c r="S34" s="30" t="s">
        <v>69</v>
      </c>
      <c r="T34" s="89">
        <f t="shared" si="21"/>
        <v>35</v>
      </c>
      <c r="U34" s="89">
        <f t="shared" si="21"/>
        <v>27</v>
      </c>
      <c r="V34" s="89">
        <f t="shared" si="21"/>
        <v>15</v>
      </c>
      <c r="W34" s="90">
        <f t="shared" si="21"/>
        <v>3.35</v>
      </c>
      <c r="X34" s="39">
        <v>1</v>
      </c>
      <c r="Y34" s="91">
        <f t="shared" si="0"/>
        <v>1.4175E-2</v>
      </c>
      <c r="Z34" s="38">
        <v>56</v>
      </c>
      <c r="AA34" s="41">
        <f t="shared" si="1"/>
        <v>3950.6172839506171</v>
      </c>
      <c r="AB34" s="42">
        <v>3500</v>
      </c>
      <c r="AC34" s="46">
        <f t="shared" si="2"/>
        <v>0.88593750000000004</v>
      </c>
      <c r="AD34" s="33" t="s">
        <v>70</v>
      </c>
      <c r="AE34" s="92">
        <v>0.125</v>
      </c>
      <c r="AF34" s="46">
        <f t="shared" si="3"/>
        <v>1.3425</v>
      </c>
      <c r="AG34" s="46">
        <f t="shared" si="4"/>
        <v>12.9684375</v>
      </c>
      <c r="AH34" s="45">
        <v>0.05</v>
      </c>
      <c r="AI34" s="46">
        <f t="shared" si="5"/>
        <v>1.2150000000000001</v>
      </c>
      <c r="AJ34" s="45">
        <v>0.06</v>
      </c>
      <c r="AK34" s="43">
        <f t="shared" si="6"/>
        <v>1.458</v>
      </c>
      <c r="AL34" s="46">
        <f t="shared" si="7"/>
        <v>1.2850000000000001</v>
      </c>
      <c r="AM34" s="45">
        <v>0.1</v>
      </c>
      <c r="AN34" s="46">
        <f t="shared" si="8"/>
        <v>2.4300000000000002</v>
      </c>
      <c r="AO34" s="45">
        <v>7.0000000000000007E-2</v>
      </c>
      <c r="AP34" s="43">
        <f t="shared" si="9"/>
        <v>1.7010000000000003</v>
      </c>
      <c r="AQ34" s="45">
        <v>0</v>
      </c>
      <c r="AR34" s="43">
        <f t="shared" si="10"/>
        <v>0</v>
      </c>
      <c r="AS34" s="47">
        <v>0</v>
      </c>
      <c r="AT34" s="45">
        <v>0</v>
      </c>
      <c r="AU34" s="43">
        <f t="shared" si="11"/>
        <v>0</v>
      </c>
      <c r="AV34" s="43">
        <f t="shared" si="12"/>
        <v>8.0890000000000004</v>
      </c>
      <c r="AW34" s="46">
        <f t="shared" si="13"/>
        <v>21.057437499999999</v>
      </c>
      <c r="AX34" s="93">
        <f t="shared" si="14"/>
        <v>0.13343878600823053</v>
      </c>
      <c r="AY34" s="6">
        <v>24.3</v>
      </c>
      <c r="AZ34" s="46">
        <f t="shared" si="15"/>
        <v>25.515000000000001</v>
      </c>
      <c r="BA34" s="47">
        <v>54.99</v>
      </c>
      <c r="BB34" s="48">
        <f t="shared" si="16"/>
        <v>0.53600654664484448</v>
      </c>
      <c r="BC34" s="5"/>
      <c r="BD34" s="43">
        <f t="shared" si="17"/>
        <v>0</v>
      </c>
      <c r="BE34" s="46">
        <f t="shared" si="18"/>
        <v>0</v>
      </c>
    </row>
    <row r="35" spans="1:57" ht="15" customHeight="1" x14ac:dyDescent="0.25">
      <c r="A35" s="88">
        <v>34</v>
      </c>
      <c r="B35" s="32"/>
      <c r="C35" s="32"/>
      <c r="D35" s="30" t="s">
        <v>57</v>
      </c>
      <c r="E35" s="30" t="s">
        <v>58</v>
      </c>
      <c r="F35" s="30" t="s">
        <v>59</v>
      </c>
      <c r="G35" s="31" t="s">
        <v>60</v>
      </c>
      <c r="H35" s="30" t="s">
        <v>71</v>
      </c>
      <c r="I35" s="30" t="s">
        <v>72</v>
      </c>
      <c r="J35" s="30" t="s">
        <v>63</v>
      </c>
      <c r="K35" s="32" t="s">
        <v>64</v>
      </c>
      <c r="L35" s="33" t="s">
        <v>77</v>
      </c>
      <c r="M35" s="30" t="str">
        <f>M34</f>
        <v>Black Sheep</v>
      </c>
      <c r="N35" s="34" t="s">
        <v>119</v>
      </c>
      <c r="O35" s="32"/>
      <c r="P35" s="30" t="s">
        <v>68</v>
      </c>
      <c r="Q35" s="35"/>
      <c r="R35" s="36">
        <f t="shared" si="19"/>
        <v>12.61</v>
      </c>
      <c r="S35" s="30" t="s">
        <v>69</v>
      </c>
      <c r="T35" s="89">
        <f t="shared" si="21"/>
        <v>35</v>
      </c>
      <c r="U35" s="89">
        <f t="shared" si="21"/>
        <v>27</v>
      </c>
      <c r="V35" s="89">
        <f t="shared" si="21"/>
        <v>17</v>
      </c>
      <c r="W35" s="90">
        <f t="shared" si="21"/>
        <v>3.35</v>
      </c>
      <c r="X35" s="39">
        <v>1</v>
      </c>
      <c r="Y35" s="91">
        <f t="shared" si="0"/>
        <v>1.6064999999999999E-2</v>
      </c>
      <c r="Z35" s="38">
        <v>56</v>
      </c>
      <c r="AA35" s="41">
        <f t="shared" si="1"/>
        <v>3485.8387799564271</v>
      </c>
      <c r="AB35" s="42">
        <v>3500</v>
      </c>
      <c r="AC35" s="46">
        <f t="shared" si="2"/>
        <v>1.0040625000000001</v>
      </c>
      <c r="AD35" s="33" t="s">
        <v>70</v>
      </c>
      <c r="AE35" s="92">
        <v>0.125</v>
      </c>
      <c r="AF35" s="46">
        <f t="shared" si="3"/>
        <v>1.5762499999999999</v>
      </c>
      <c r="AG35" s="46">
        <f t="shared" si="4"/>
        <v>15.190312499999999</v>
      </c>
      <c r="AH35" s="45">
        <v>0.05</v>
      </c>
      <c r="AI35" s="46">
        <f t="shared" si="5"/>
        <v>1.4490000000000001</v>
      </c>
      <c r="AJ35" s="45">
        <v>0.06</v>
      </c>
      <c r="AK35" s="43">
        <f t="shared" si="6"/>
        <v>1.7387999999999999</v>
      </c>
      <c r="AL35" s="46">
        <f t="shared" si="7"/>
        <v>1.0509999999999984</v>
      </c>
      <c r="AM35" s="45">
        <v>0.1</v>
      </c>
      <c r="AN35" s="46">
        <f t="shared" si="8"/>
        <v>2.8980000000000001</v>
      </c>
      <c r="AO35" s="45">
        <v>7.0000000000000007E-2</v>
      </c>
      <c r="AP35" s="43">
        <f t="shared" si="9"/>
        <v>2.0286000000000004</v>
      </c>
      <c r="AQ35" s="45">
        <v>0</v>
      </c>
      <c r="AR35" s="43">
        <f t="shared" si="10"/>
        <v>0</v>
      </c>
      <c r="AS35" s="47">
        <v>0</v>
      </c>
      <c r="AT35" s="45">
        <v>0</v>
      </c>
      <c r="AU35" s="43">
        <f t="shared" si="11"/>
        <v>0</v>
      </c>
      <c r="AV35" s="43">
        <f t="shared" si="12"/>
        <v>9.1654</v>
      </c>
      <c r="AW35" s="46">
        <f t="shared" si="13"/>
        <v>24.355712499999999</v>
      </c>
      <c r="AX35" s="93">
        <f t="shared" si="14"/>
        <v>0.15956823671497589</v>
      </c>
      <c r="AY35" s="6">
        <v>28.98</v>
      </c>
      <c r="AZ35" s="46">
        <f t="shared" si="15"/>
        <v>30.429000000000002</v>
      </c>
      <c r="BA35" s="47">
        <v>64.989999999999995</v>
      </c>
      <c r="BB35" s="48">
        <f t="shared" si="16"/>
        <v>0.53178950607785802</v>
      </c>
      <c r="BC35" s="5"/>
      <c r="BD35" s="43">
        <f t="shared" si="17"/>
        <v>0</v>
      </c>
      <c r="BE35" s="46">
        <f t="shared" si="18"/>
        <v>0</v>
      </c>
    </row>
    <row r="36" spans="1:57" ht="15" customHeight="1" thickBot="1" x14ac:dyDescent="0.3">
      <c r="A36" s="94">
        <v>35</v>
      </c>
      <c r="B36" s="53"/>
      <c r="C36" s="53"/>
      <c r="D36" s="51" t="s">
        <v>57</v>
      </c>
      <c r="E36" s="51" t="s">
        <v>58</v>
      </c>
      <c r="F36" s="51" t="s">
        <v>59</v>
      </c>
      <c r="G36" s="52" t="s">
        <v>60</v>
      </c>
      <c r="H36" s="51" t="s">
        <v>71</v>
      </c>
      <c r="I36" s="51" t="s">
        <v>72</v>
      </c>
      <c r="J36" s="51" t="s">
        <v>63</v>
      </c>
      <c r="K36" s="53" t="s">
        <v>64</v>
      </c>
      <c r="L36" s="54" t="s">
        <v>79</v>
      </c>
      <c r="M36" s="51" t="str">
        <f>M35</f>
        <v>Black Sheep</v>
      </c>
      <c r="N36" s="34" t="s">
        <v>120</v>
      </c>
      <c r="O36" s="53"/>
      <c r="P36" s="51" t="s">
        <v>68</v>
      </c>
      <c r="Q36" s="55"/>
      <c r="R36" s="56">
        <f t="shared" si="19"/>
        <v>12.61</v>
      </c>
      <c r="S36" s="51" t="s">
        <v>69</v>
      </c>
      <c r="T36" s="95">
        <f t="shared" si="21"/>
        <v>35</v>
      </c>
      <c r="U36" s="95">
        <f t="shared" si="21"/>
        <v>27</v>
      </c>
      <c r="V36" s="95">
        <f t="shared" si="21"/>
        <v>17</v>
      </c>
      <c r="W36" s="96">
        <f t="shared" si="21"/>
        <v>3.35</v>
      </c>
      <c r="X36" s="59">
        <v>1</v>
      </c>
      <c r="Y36" s="97">
        <f t="shared" si="0"/>
        <v>1.6064999999999999E-2</v>
      </c>
      <c r="Z36" s="58">
        <v>56</v>
      </c>
      <c r="AA36" s="61">
        <f t="shared" si="1"/>
        <v>3485.8387799564271</v>
      </c>
      <c r="AB36" s="62">
        <v>3500</v>
      </c>
      <c r="AC36" s="66">
        <f t="shared" si="2"/>
        <v>1.0040625000000001</v>
      </c>
      <c r="AD36" s="54" t="s">
        <v>70</v>
      </c>
      <c r="AE36" s="98">
        <v>0.125</v>
      </c>
      <c r="AF36" s="66">
        <f t="shared" si="3"/>
        <v>1.5762499999999999</v>
      </c>
      <c r="AG36" s="66">
        <f t="shared" si="4"/>
        <v>15.190312499999999</v>
      </c>
      <c r="AH36" s="65">
        <v>0.05</v>
      </c>
      <c r="AI36" s="66">
        <f t="shared" si="5"/>
        <v>1.4490000000000001</v>
      </c>
      <c r="AJ36" s="65">
        <v>0.06</v>
      </c>
      <c r="AK36" s="63">
        <f t="shared" si="6"/>
        <v>1.7387999999999999</v>
      </c>
      <c r="AL36" s="66">
        <f t="shared" si="7"/>
        <v>1.0509999999999984</v>
      </c>
      <c r="AM36" s="65">
        <v>0.1</v>
      </c>
      <c r="AN36" s="66">
        <f t="shared" si="8"/>
        <v>2.8980000000000001</v>
      </c>
      <c r="AO36" s="65">
        <v>7.0000000000000007E-2</v>
      </c>
      <c r="AP36" s="63">
        <f t="shared" si="9"/>
        <v>2.0286000000000004</v>
      </c>
      <c r="AQ36" s="65">
        <v>0</v>
      </c>
      <c r="AR36" s="63">
        <f t="shared" si="10"/>
        <v>0</v>
      </c>
      <c r="AS36" s="47">
        <v>0</v>
      </c>
      <c r="AT36" s="65">
        <v>0</v>
      </c>
      <c r="AU36" s="63">
        <f t="shared" si="11"/>
        <v>0</v>
      </c>
      <c r="AV36" s="63">
        <f t="shared" si="12"/>
        <v>9.1654</v>
      </c>
      <c r="AW36" s="66">
        <f t="shared" si="13"/>
        <v>24.355712499999999</v>
      </c>
      <c r="AX36" s="99">
        <f t="shared" si="14"/>
        <v>0.15956823671497589</v>
      </c>
      <c r="AY36" s="100">
        <v>28.98</v>
      </c>
      <c r="AZ36" s="66">
        <f t="shared" si="15"/>
        <v>30.429000000000002</v>
      </c>
      <c r="BA36" s="68">
        <v>64.989999999999995</v>
      </c>
      <c r="BB36" s="67">
        <f t="shared" si="16"/>
        <v>0.53178950607785802</v>
      </c>
      <c r="BC36" s="101"/>
      <c r="BD36" s="63">
        <f t="shared" si="17"/>
        <v>0</v>
      </c>
      <c r="BE36" s="66">
        <f t="shared" si="18"/>
        <v>0</v>
      </c>
    </row>
  </sheetData>
  <sheetProtection insertRows="0" deleteRows="0" sort="0"/>
  <protectedRanges>
    <protectedRange sqref="AC2:AC5 BA21 BA6 AF2:AI2 AC6:AG21 BA11 BA16 BB2:BB21 AF3:AG5 L37:AZ224 AH3:AI21 AM2:AX2 AJ2:AK21 Y2:AA21 BC6:BC21 M23:M26 M28:M31 M33:M36 T6:W6 A37:A224 F37:J224 A2:A21 F2:J21 I22:I36 P22:P36 AM3:AR21 AT3:AX21 AS3:AS36 L2:M21 O2:S21" name="Range1"/>
    <protectedRange sqref="T2:W5" name="Range1_2"/>
    <protectedRange sqref="AB2:AB21" name="Range1_3"/>
    <protectedRange sqref="AD2:AE5" name="Range1_4"/>
    <protectedRange sqref="BA2:BA5 BA7:BA10 BA12:BA15 BA17:BA20" name="Range1_5"/>
    <protectedRange sqref="BC2:BC5" name="Range1_6"/>
    <protectedRange sqref="AL2:AL21" name="Range1_1"/>
    <protectedRange sqref="AZ2:AZ21" name="Range1_7"/>
    <protectedRange sqref="K2:K21 K37:K249" name="Range1_1_1"/>
  </protectedRanges>
  <autoFilter ref="A1:BE36"/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S2:S36</xm:sqref>
        </x14:dataValidation>
        <x14:dataValidation type="list" allowBlank="1" showInputMessage="1" showErrorMessage="1">
          <x14:formula1>
            <xm:f>[1]Data!#REF!</xm:f>
          </x14:formula1>
          <xm:sqref>P2:P36</xm:sqref>
        </x14:dataValidation>
        <x14:dataValidation type="list" allowBlank="1" showInputMessage="1" showErrorMessage="1">
          <x14:formula1>
            <xm:f>[1]ValueSelect!#REF!</xm:f>
          </x14:formula1>
          <xm:sqref>F2:F36</xm:sqref>
        </x14:dataValidation>
        <x14:dataValidation type="list" allowBlank="1" showInputMessage="1" showErrorMessage="1">
          <x14:formula1>
            <xm:f>[1]ValueSelect!#REF!</xm:f>
          </x14:formula1>
          <xm:sqref>E2:E36</xm:sqref>
        </x14:dataValidation>
        <x14:dataValidation type="list" allowBlank="1" showInputMessage="1" showErrorMessage="1">
          <x14:formula1>
            <xm:f>[1]ValueSelect!#REF!</xm:f>
          </x14:formula1>
          <xm:sqref>D2:D36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2026-03-27T10:49:41Z</dcterms:created>
  <dcterms:modified xsi:type="dcterms:W3CDTF">2026-03-27T10:50:16Z</dcterms:modified>
</cp:coreProperties>
</file>