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iscalweeks">'[2]Transit Calendar'!$H$2:$H$254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[3]a!$A$10:$B$35</definedName>
    <definedName name="TransitCalendar">'[2]Transit Calendar'!$A$1:$Q$501</definedName>
    <definedName name="TransitOTBWeeks">'[2]Transit Calendar'!$H$1:$H$468</definedName>
    <definedName name="UNIT">[1]Sheet1!$EF$2:$EF$3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" i="1" l="1"/>
  <c r="AM3" i="1"/>
  <c r="AK3" i="1"/>
  <c r="AI3" i="1"/>
  <c r="AG3" i="1"/>
  <c r="AC3" i="1"/>
  <c r="AD3" i="1" s="1"/>
  <c r="W3" i="1"/>
  <c r="Y3" i="1" s="1"/>
  <c r="AA3" i="1" s="1"/>
  <c r="AT2" i="1"/>
  <c r="AM2" i="1"/>
  <c r="AK2" i="1"/>
  <c r="AI2" i="1"/>
  <c r="AG2" i="1"/>
  <c r="AC2" i="1"/>
  <c r="AD2" i="1" s="1"/>
  <c r="W2" i="1"/>
  <c r="Y2" i="1" s="1"/>
  <c r="AA2" i="1" s="1"/>
  <c r="AE2" i="1" s="1"/>
  <c r="AE3" i="1" l="1"/>
  <c r="AN2" i="1"/>
  <c r="AO2" i="1" s="1"/>
  <c r="AN3" i="1"/>
  <c r="AS2" i="1" l="1"/>
  <c r="AP2" i="1"/>
  <c r="AO3" i="1"/>
  <c r="AP3" i="1" l="1"/>
  <c r="AS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>
      <text>
        <r>
          <rPr>
            <sz val="11"/>
            <rFont val="Calibri"/>
            <family val="2"/>
          </rPr>
          <t>[FOB Cost]*[AVN %]</t>
        </r>
      </text>
    </comment>
    <comment ref="AN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P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S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<sst xmlns="http://schemas.openxmlformats.org/spreadsheetml/2006/main" count="68" uniqueCount="64">
  <si>
    <t>Line No.</t>
  </si>
  <si>
    <t>Photo</t>
  </si>
  <si>
    <t>VIN/Art No.</t>
  </si>
  <si>
    <t>Brand</t>
  </si>
  <si>
    <t>Licensor</t>
  </si>
  <si>
    <t>Product Category</t>
  </si>
  <si>
    <t>Pattern</t>
    <phoneticPr fontId="5" type="noConversion"/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</si>
  <si>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</si>
  <si>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</si>
  <si>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</si>
  <si>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</si>
  <si>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</si>
  <si>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</si>
  <si>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</si>
  <si>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</si>
  <si>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</si>
  <si>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</si>
  <si>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</si>
  <si>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</si>
  <si>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</si>
  <si>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</si>
  <si>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</si>
  <si>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</si>
  <si>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</si>
  <si>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</si>
  <si>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</si>
  <si>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</si>
  <si>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</si>
  <si>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</si>
  <si>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</si>
  <si>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</si>
  <si>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</si>
  <si>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</si>
  <si>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</si>
  <si>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</si>
  <si>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</si>
  <si>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</si>
  <si>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</si>
  <si>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</si>
  <si>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</si>
  <si>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</si>
  <si>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</si>
  <si>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POE price</t>
    <phoneticPr fontId="5" type="noConversion"/>
  </si>
  <si>
    <t>Total Quantity</t>
  </si>
  <si>
    <t>Total Cost</t>
  </si>
  <si>
    <t>Total Sales</t>
  </si>
  <si>
    <t xml:space="preserve">Beautyrest </t>
    <phoneticPr fontId="5" type="noConversion"/>
  </si>
  <si>
    <t>SHEET/SHEET SET</t>
  </si>
  <si>
    <t>51% Cotton 49% Polyester Solid Cotton Rich Smart Cool Sheet Set</t>
    <phoneticPr fontId="5" type="noConversion"/>
  </si>
  <si>
    <t>1500TC Solid Cooling Sheet Set</t>
    <phoneticPr fontId="5" type="noConversion"/>
  </si>
  <si>
    <t>51% cotton 49% polyester Smart Cool Sheet Set, Z Hem, Self Fabric Bag</t>
    <phoneticPr fontId="5" type="noConversion"/>
  </si>
  <si>
    <t>Queen: 90x102"/20x30"(2)/60x80"+15"</t>
  </si>
  <si>
    <t>Tan</t>
    <phoneticPr fontId="5" type="noConversion"/>
  </si>
  <si>
    <t>BR20-5403</t>
    <phoneticPr fontId="10" type="noConversion"/>
  </si>
  <si>
    <t>Set</t>
  </si>
  <si>
    <t>Normal</t>
  </si>
  <si>
    <t>6302.31.9020</t>
  </si>
  <si>
    <t xml:space="preserve">Beautyrest </t>
    <phoneticPr fontId="5" type="noConversion"/>
  </si>
  <si>
    <t>51% Cotton 49% Polyester Solid Cotton Rich Smart Cool Sheet Set</t>
    <phoneticPr fontId="5" type="noConversion"/>
  </si>
  <si>
    <t>1500TC Solid Cooling Sheet Set</t>
    <phoneticPr fontId="5" type="noConversion"/>
  </si>
  <si>
    <t>51% cotton 49% polyester Smart Cool Sheet Set, Z Hem, Self Fabric Bag</t>
    <phoneticPr fontId="5" type="noConversion"/>
  </si>
  <si>
    <t>King: 108x102"/20x40"(2)/78x80"+15"</t>
  </si>
  <si>
    <t>Tan</t>
    <phoneticPr fontId="5" type="noConversion"/>
  </si>
  <si>
    <t>BR20-5404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</si>
</sst>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0.0"/>
    <numFmt numFmtId="178" formatCode="0.0000"/>
    <numFmt numFmtId="179" formatCode="0.0%"/>
  </numFmts>
  <fonts count="13" x14ac:knownFonts="1"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0" fontId="3" fillId="6" borderId="2" xfId="1" applyNumberFormat="1" applyFont="1" applyFill="1" applyBorder="1" applyAlignment="1">
      <alignment horizontal="center"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9" fillId="0" borderId="2" xfId="1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49" fontId="1" fillId="0" borderId="2" xfId="1" applyNumberFormat="1" applyBorder="1" applyAlignment="1">
      <alignment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 applyAlignment="1">
      <alignment wrapText="1"/>
    </xf>
    <xf numFmtId="1" fontId="1" fillId="0" borderId="2" xfId="1" applyNumberFormat="1" applyBorder="1"/>
    <xf numFmtId="178" fontId="1" fillId="8" borderId="2" xfId="1" applyNumberFormat="1" applyFill="1" applyBorder="1" applyAlignment="1">
      <alignment wrapText="1"/>
    </xf>
    <xf numFmtId="2" fontId="1" fillId="0" borderId="2" xfId="1" applyNumberFormat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0" fontId="12" fillId="0" borderId="2" xfId="3" applyFont="1" applyBorder="1" applyAlignment="1">
      <alignment horizontal="center"/>
    </xf>
    <xf numFmtId="179" fontId="12" fillId="0" borderId="2" xfId="3" applyNumberFormat="1" applyFont="1" applyBorder="1"/>
    <xf numFmtId="176" fontId="1" fillId="8" borderId="2" xfId="1" applyNumberFormat="1" applyFill="1" applyBorder="1"/>
    <xf numFmtId="10" fontId="1" fillId="0" borderId="2" xfId="1" applyNumberFormat="1" applyBorder="1"/>
    <xf numFmtId="10" fontId="0" fillId="8" borderId="2" xfId="4" applyNumberFormat="1" applyFont="1" applyFill="1" applyBorder="1" applyAlignment="1">
      <alignment wrapText="1"/>
    </xf>
    <xf numFmtId="176" fontId="9" fillId="0" borderId="2" xfId="1" applyNumberFormat="1" applyFont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5">
    <cellStyle name="Normal 2 18 2 2" xfId="2"/>
    <cellStyle name="Normal 2 36" xfId="1"/>
    <cellStyle name="Normal_CVT6C2 (version 1)" xfId="3"/>
    <cellStyle name="Percent 2 6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@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900%20Thread%20Count%20Promo%20She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tem Set Up Form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0</v>
          </cell>
          <cell r="B1" t="str">
            <v>Kohl's Q1 2019 - Q2 2020 Transit Calendar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A2">
            <v>0</v>
          </cell>
          <cell r="B2" t="str">
            <v>Updated 1/18/2019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0</v>
          </cell>
          <cell r="B3" t="str">
            <v>Published 1/18/2019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 t="str">
            <v xml:space="preserve">OTB Month </v>
          </cell>
          <cell r="I3">
            <v>43800</v>
          </cell>
          <cell r="J3">
            <v>0</v>
          </cell>
          <cell r="K3">
            <v>43800</v>
          </cell>
          <cell r="L3">
            <v>0</v>
          </cell>
          <cell r="M3">
            <v>43800</v>
          </cell>
          <cell r="N3">
            <v>0</v>
          </cell>
          <cell r="O3">
            <v>43800</v>
          </cell>
          <cell r="P3">
            <v>0</v>
          </cell>
          <cell r="Q3">
            <v>43435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 t="str">
            <v xml:space="preserve">OTB Week </v>
          </cell>
          <cell r="I4" t="str">
            <v>Week 1</v>
          </cell>
          <cell r="J4">
            <v>0</v>
          </cell>
          <cell r="K4" t="str">
            <v>Week 2</v>
          </cell>
          <cell r="L4">
            <v>0</v>
          </cell>
          <cell r="M4" t="str">
            <v>Week 3</v>
          </cell>
          <cell r="N4">
            <v>0</v>
          </cell>
          <cell r="O4" t="str">
            <v>Week 4</v>
          </cell>
          <cell r="P4">
            <v>0</v>
          </cell>
          <cell r="Q4" t="str">
            <v>Week 5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str">
            <v xml:space="preserve">In DC Week of </v>
          </cell>
          <cell r="I5">
            <v>43800</v>
          </cell>
          <cell r="J5">
            <v>0</v>
          </cell>
          <cell r="K5">
            <v>43807</v>
          </cell>
          <cell r="L5">
            <v>0</v>
          </cell>
          <cell r="M5">
            <v>43814</v>
          </cell>
          <cell r="N5">
            <v>0</v>
          </cell>
          <cell r="O5">
            <v>43821</v>
          </cell>
          <cell r="P5">
            <v>0</v>
          </cell>
          <cell r="Q5">
            <v>43828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A7">
            <v>0</v>
          </cell>
          <cell r="B7">
            <v>0</v>
          </cell>
          <cell r="C7">
            <v>0</v>
          </cell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A8">
            <v>0</v>
          </cell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/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/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/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 t="str">
            <v/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/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/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/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/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/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/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/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/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/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/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/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/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 t="str">
            <v/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/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/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/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/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/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/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/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/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/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/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/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/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/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/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/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 t="str">
            <v/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 t="str">
            <v/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 t="str">
            <v/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 t="str">
            <v/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 t="str">
            <v/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 t="str">
            <v/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 t="str">
            <v/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 t="str">
            <v/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 t="str">
            <v/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 t="str">
            <v/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/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 t="str">
            <v/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/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/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/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/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/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/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/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/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/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/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/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/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/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 t="str">
            <v/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/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/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/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/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/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 t="str">
            <v/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/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/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/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/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/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/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/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/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/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/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/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/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/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/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/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/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/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/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/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/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/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 t="str">
            <v/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 t="str">
            <v/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/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/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 t="str">
            <v/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/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/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/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/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/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/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 t="str">
            <v/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/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/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/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/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/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/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/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/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/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/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/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/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/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/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/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/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/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/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/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 t="str">
            <v/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/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 t="str">
            <v/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 t="str">
            <v/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/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 t="str">
            <v/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 t="str">
            <v/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/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/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/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/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 t="str">
            <v/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 t="str">
            <v/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 t="str">
            <v/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/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/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 t="str">
            <v/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 t="str">
            <v/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/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/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/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/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 t="str">
            <v/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/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/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/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 t="str">
            <v/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/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 t="str">
            <v/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/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 t="str">
            <v/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/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 t="str">
            <v/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 t="str">
            <v/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 t="str">
            <v/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 t="str">
            <v/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 t="str">
            <v/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 t="str">
            <v/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 t="str">
            <v/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/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 t="str">
            <v/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/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/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 t="str">
            <v/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 t="str">
            <v/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/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/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 t="str">
            <v/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/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 t="str">
            <v/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 t="str">
            <v/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/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 t="str">
            <v/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 t="str">
            <v/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/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/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 t="str">
            <v/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/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 t="str">
            <v/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"/>
  <sheetViews>
    <sheetView tabSelected="1" topLeftCell="J1" zoomScale="99" zoomScaleNormal="70" workbookViewId="0">
      <selection activeCell="M12" sqref="M12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3" width="8.42578125" style="2" customWidth="1"/>
    <col min="4" max="4" width="11.7109375" style="2" customWidth="1"/>
    <col min="5" max="5" width="11.140625" style="2" customWidth="1"/>
    <col min="6" max="6" width="15.5703125" style="2" customWidth="1"/>
    <col min="7" max="7" width="16.7109375" style="2" customWidth="1"/>
    <col min="8" max="8" width="59.5703125" style="2" customWidth="1"/>
    <col min="9" max="9" width="27.85546875" style="2" customWidth="1"/>
    <col min="10" max="10" width="38.140625" style="2" customWidth="1"/>
    <col min="11" max="11" width="41" style="2" customWidth="1"/>
    <col min="12" max="12" width="12.7109375" style="2" customWidth="1"/>
    <col min="13" max="13" width="11.28515625" style="2" customWidth="1"/>
    <col min="14" max="14" width="19" style="2" customWidth="1"/>
    <col min="15" max="15" width="8.7109375" style="2" customWidth="1"/>
    <col min="16" max="16" width="8.5703125" style="4" customWidth="1"/>
    <col min="17" max="17" width="9.28515625" style="2" customWidth="1"/>
    <col min="18" max="18" width="8.28515625" style="47" customWidth="1"/>
    <col min="19" max="19" width="6.7109375" style="47" customWidth="1"/>
    <col min="20" max="20" width="7.28515625" style="47" customWidth="1"/>
    <col min="21" max="21" width="9" style="48" customWidth="1"/>
    <col min="22" max="22" width="6.28515625" style="49" customWidth="1"/>
    <col min="23" max="24" width="10" style="48" customWidth="1"/>
    <col min="25" max="25" width="9.7109375" style="49" customWidth="1"/>
    <col min="26" max="26" width="7.7109375" style="2" customWidth="1"/>
    <col min="27" max="27" width="8.85546875" style="4" customWidth="1"/>
    <col min="28" max="28" width="14.7109375" style="2" customWidth="1"/>
    <col min="29" max="29" width="8.42578125" style="3" customWidth="1"/>
    <col min="30" max="30" width="9" style="4" customWidth="1"/>
    <col min="31" max="31" width="8.28515625" style="4" customWidth="1"/>
    <col min="32" max="32" width="7.85546875" style="3" customWidth="1"/>
    <col min="33" max="33" width="8.28515625" style="4" customWidth="1"/>
    <col min="34" max="34" width="11.7109375" style="3" customWidth="1"/>
    <col min="35" max="35" width="10.85546875" style="4" customWidth="1"/>
    <col min="36" max="36" width="8.140625" style="3" customWidth="1"/>
    <col min="37" max="37" width="9.28515625" style="4" customWidth="1"/>
    <col min="38" max="38" width="8.140625" style="3" customWidth="1"/>
    <col min="39" max="39" width="9.28515625" style="4" customWidth="1"/>
    <col min="40" max="40" width="7.7109375" style="4" customWidth="1"/>
    <col min="41" max="42" width="9.7109375" style="4" customWidth="1"/>
    <col min="43" max="43" width="12.28515625" style="4" customWidth="1"/>
    <col min="44" max="44" width="9.28515625" style="2"/>
    <col min="45" max="45" width="11.5703125" style="4" customWidth="1"/>
    <col min="46" max="46" width="15" style="4" customWidth="1"/>
    <col min="47" max="16384" width="9.28515625" style="2"/>
  </cols>
  <sheetData>
    <row r="1" spans="1:46" ht="67.900000000000006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6" t="s">
        <v>25</v>
      </c>
      <c r="AA1" s="19" t="s">
        <v>26</v>
      </c>
      <c r="AB1" s="6" t="s">
        <v>27</v>
      </c>
      <c r="AC1" s="20" t="s">
        <v>28</v>
      </c>
      <c r="AD1" s="21" t="s">
        <v>29</v>
      </c>
      <c r="AE1" s="19" t="s">
        <v>30</v>
      </c>
      <c r="AF1" s="22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20" t="s">
        <v>37</v>
      </c>
      <c r="AM1" s="19" t="s">
        <v>38</v>
      </c>
      <c r="AN1" s="19" t="s">
        <v>39</v>
      </c>
      <c r="AO1" s="23" t="s">
        <v>40</v>
      </c>
      <c r="AP1" s="24" t="s">
        <v>41</v>
      </c>
      <c r="AQ1" s="25" t="s">
        <v>42</v>
      </c>
      <c r="AR1" s="6" t="s">
        <v>43</v>
      </c>
      <c r="AS1" s="19" t="s">
        <v>44</v>
      </c>
      <c r="AT1" s="19" t="s">
        <v>45</v>
      </c>
    </row>
    <row r="2" spans="1:46" ht="14.25" customHeight="1" x14ac:dyDescent="0.25">
      <c r="A2" s="26">
        <v>1</v>
      </c>
      <c r="B2" s="27"/>
      <c r="C2" s="27"/>
      <c r="D2" s="28" t="s">
        <v>46</v>
      </c>
      <c r="E2" s="28"/>
      <c r="F2" s="28" t="s">
        <v>47</v>
      </c>
      <c r="G2" s="29"/>
      <c r="H2" s="28" t="s">
        <v>48</v>
      </c>
      <c r="I2" s="28" t="s">
        <v>49</v>
      </c>
      <c r="J2" s="26" t="s">
        <v>50</v>
      </c>
      <c r="K2" s="28" t="s">
        <v>51</v>
      </c>
      <c r="L2" s="29" t="s">
        <v>52</v>
      </c>
      <c r="M2" s="30" t="s">
        <v>53</v>
      </c>
      <c r="N2" s="31"/>
      <c r="O2" s="28" t="s">
        <v>54</v>
      </c>
      <c r="P2" s="32">
        <v>15.24</v>
      </c>
      <c r="Q2" s="28" t="s">
        <v>55</v>
      </c>
      <c r="R2" s="33">
        <v>30.5</v>
      </c>
      <c r="S2" s="33">
        <v>25.4</v>
      </c>
      <c r="T2" s="33">
        <v>16.5</v>
      </c>
      <c r="U2" s="34">
        <v>5</v>
      </c>
      <c r="V2" s="35">
        <v>2</v>
      </c>
      <c r="W2" s="36">
        <f t="shared" ref="W2:W3" si="0">IF(R2="","",R2*S2*T2/1000000)</f>
        <v>1.2782549999999998E-2</v>
      </c>
      <c r="X2" s="37">
        <v>65</v>
      </c>
      <c r="Y2" s="38">
        <f t="shared" ref="Y2:Y3" si="1">IF(V2="","",X2/W2*V2)</f>
        <v>10170.114726717284</v>
      </c>
      <c r="Z2" s="39">
        <v>3500</v>
      </c>
      <c r="AA2" s="40">
        <f t="shared" ref="AA2:AA3" si="2">IF(ISERROR(Z2/Y2),"",Z2/Y2)</f>
        <v>0.3441455769230769</v>
      </c>
      <c r="AB2" s="41" t="s">
        <v>56</v>
      </c>
      <c r="AC2" s="42">
        <f>6.7%+10%</f>
        <v>0.16700000000000001</v>
      </c>
      <c r="AD2" s="43">
        <f t="shared" ref="AD2:AD3" si="3">IF(ISERROR(P2*AC2),"",P2*AC2)</f>
        <v>2.54508</v>
      </c>
      <c r="AE2" s="43">
        <f t="shared" ref="AE2:AE3" si="4">IF(ISERROR(P2+AA2+AD2),"",P2+AA2+AD2)</f>
        <v>18.129225576923076</v>
      </c>
      <c r="AF2" s="44">
        <v>0.03</v>
      </c>
      <c r="AG2" s="40">
        <f t="shared" ref="AG2:AG3" si="5">IF(ISERROR(AQ2*AF2),"",AQ2*AF2)</f>
        <v>1.0165949999999999</v>
      </c>
      <c r="AH2" s="44">
        <v>0.08</v>
      </c>
      <c r="AI2" s="40">
        <f t="shared" ref="AI2:AI3" si="6">IF(ISERROR(AQ2*AH2),"",AQ2*AH2)</f>
        <v>2.7109199999999998</v>
      </c>
      <c r="AJ2" s="44">
        <v>5.5E-2</v>
      </c>
      <c r="AK2" s="43">
        <f t="shared" ref="AK2:AK3" si="7">IF(ISERROR(AQ2*AJ2),"",AQ2*AJ2)</f>
        <v>1.8637575</v>
      </c>
      <c r="AL2" s="44">
        <v>0.02</v>
      </c>
      <c r="AM2" s="43">
        <f>IF(ISERROR(P2*AL2),"",P2*AL2)</f>
        <v>0.30480000000000002</v>
      </c>
      <c r="AN2" s="43">
        <f>AG2+AI2+AK2+AM2</f>
        <v>5.8960724999999998</v>
      </c>
      <c r="AO2" s="40">
        <f>IF(ISERROR(AE2+AN2),"",AE2+AN2)</f>
        <v>24.025298076923075</v>
      </c>
      <c r="AP2" s="45">
        <f t="shared" ref="AP2:AP3" si="8">IF(ISERROR((AQ2-AO2)/AQ2),"",(AQ2-AO2)/AQ2)</f>
        <v>0.29100679984881661</v>
      </c>
      <c r="AQ2" s="46">
        <v>33.886499999999998</v>
      </c>
      <c r="AR2" s="5">
        <v>4604</v>
      </c>
      <c r="AS2" s="43">
        <f>IF(ISERROR(AO2*AR2),"",AO2*AR2)</f>
        <v>110612.47234615384</v>
      </c>
      <c r="AT2" s="43">
        <f t="shared" ref="AT2:AT3" si="9">IF(ISERROR(AQ2*AR2),"",AQ2*AR2)</f>
        <v>156013.446</v>
      </c>
    </row>
    <row r="3" spans="1:46" ht="14.25" customHeight="1" x14ac:dyDescent="0.25">
      <c r="A3" s="26">
        <v>2</v>
      </c>
      <c r="B3" s="27"/>
      <c r="C3" s="27"/>
      <c r="D3" s="28" t="s">
        <v>57</v>
      </c>
      <c r="E3" s="28"/>
      <c r="F3" s="28" t="s">
        <v>47</v>
      </c>
      <c r="G3" s="29"/>
      <c r="H3" s="28" t="s">
        <v>58</v>
      </c>
      <c r="I3" s="28" t="s">
        <v>59</v>
      </c>
      <c r="J3" s="26" t="s">
        <v>60</v>
      </c>
      <c r="K3" s="28" t="s">
        <v>61</v>
      </c>
      <c r="L3" s="29" t="s">
        <v>62</v>
      </c>
      <c r="M3" s="30" t="s">
        <v>63</v>
      </c>
      <c r="N3" s="27"/>
      <c r="O3" s="28" t="s">
        <v>54</v>
      </c>
      <c r="P3" s="32">
        <v>18</v>
      </c>
      <c r="Q3" s="28" t="s">
        <v>55</v>
      </c>
      <c r="R3" s="33">
        <v>30.5</v>
      </c>
      <c r="S3" s="33">
        <v>25.4</v>
      </c>
      <c r="T3" s="33">
        <v>19.100000000000001</v>
      </c>
      <c r="U3" s="34">
        <v>5</v>
      </c>
      <c r="V3" s="35">
        <v>2</v>
      </c>
      <c r="W3" s="36">
        <f t="shared" si="0"/>
        <v>1.4796770000000001E-2</v>
      </c>
      <c r="X3" s="37">
        <v>65</v>
      </c>
      <c r="Y3" s="38">
        <f t="shared" si="1"/>
        <v>8785.7012037086461</v>
      </c>
      <c r="Z3" s="39">
        <v>3500</v>
      </c>
      <c r="AA3" s="40">
        <f t="shared" si="2"/>
        <v>0.39837457692307698</v>
      </c>
      <c r="AB3" s="41" t="s">
        <v>56</v>
      </c>
      <c r="AC3" s="42">
        <f>6.7%+10%</f>
        <v>0.16700000000000001</v>
      </c>
      <c r="AD3" s="43">
        <f t="shared" si="3"/>
        <v>3.0060000000000002</v>
      </c>
      <c r="AE3" s="43">
        <f t="shared" si="4"/>
        <v>21.404374576923079</v>
      </c>
      <c r="AF3" s="44">
        <v>0.03</v>
      </c>
      <c r="AG3" s="40">
        <f t="shared" si="5"/>
        <v>1.189656</v>
      </c>
      <c r="AH3" s="44">
        <v>0.08</v>
      </c>
      <c r="AI3" s="40">
        <f t="shared" si="6"/>
        <v>3.1724160000000001</v>
      </c>
      <c r="AJ3" s="44">
        <v>5.5E-2</v>
      </c>
      <c r="AK3" s="43">
        <f t="shared" si="7"/>
        <v>2.1810360000000002</v>
      </c>
      <c r="AL3" s="44">
        <v>0.02</v>
      </c>
      <c r="AM3" s="43">
        <f t="shared" ref="AM3" si="10">IF(ISERROR(P3*AL3),"",P3*AL3)</f>
        <v>0.36</v>
      </c>
      <c r="AN3" s="43">
        <f t="shared" ref="AN3" si="11">AG3+AI3+AK3+AM3</f>
        <v>6.9031080000000005</v>
      </c>
      <c r="AO3" s="40">
        <f t="shared" ref="AO3" si="12">IF(ISERROR(AE3+AN3),"",AE3+AN3)</f>
        <v>28.307482576923078</v>
      </c>
      <c r="AP3" s="45">
        <f t="shared" si="8"/>
        <v>0.28615963160132646</v>
      </c>
      <c r="AQ3" s="46">
        <v>39.655200000000001</v>
      </c>
      <c r="AR3" s="5">
        <v>2302</v>
      </c>
      <c r="AS3" s="43">
        <f t="shared" ref="AS3" si="13">IF(ISERROR(AO3*AR3),"",AO3*AR3)</f>
        <v>65163.824892076926</v>
      </c>
      <c r="AT3" s="43">
        <f t="shared" si="9"/>
        <v>91286.270400000009</v>
      </c>
    </row>
  </sheetData>
  <sheetProtection insertRows="0" deleteRows="0" sort="0"/>
  <protectedRanges>
    <protectedRange sqref="AA2:AA3 A4:AQ91 W2:Y3 AR2:AR3 AD2:AP3 U2:U3 A2:L3 N2:Q3" name="Range1"/>
    <protectedRange sqref="R2:T3" name="Range1_2"/>
    <protectedRange sqref="Z2:Z3" name="Range1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2026-03-09T02:07:00Z</dcterms:created>
  <dcterms:modified xsi:type="dcterms:W3CDTF">2026-03-09T02:07:53Z</dcterms:modified>
</cp:coreProperties>
</file>