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definedNames>
    <definedName name="ADUL">#REF!</definedName>
    <definedName name="APL">#REF!</definedName>
    <definedName name="ART">#REF!</definedName>
    <definedName name="BASI">#REF!</definedName>
    <definedName name="BATH">#REF!</definedName>
    <definedName name="BLK">#REF!</definedName>
    <definedName name="FUR">#REF!</definedName>
    <definedName name="LGT">#REF!</definedName>
    <definedName name="PET">#REF!</definedName>
    <definedName name="PETB">#REF!</definedName>
    <definedName name="RUG">#REF!</definedName>
    <definedName name="SHET">#REF!</definedName>
    <definedName name="WIN">#REF!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7" i="1" l="1"/>
  <c r="BC7" i="1"/>
  <c r="AX7" i="1"/>
  <c r="AQ7" i="1"/>
  <c r="AO7" i="1"/>
  <c r="AM7" i="1"/>
  <c r="AJ7" i="1"/>
  <c r="AD7" i="1"/>
  <c r="AE7" i="1" s="1"/>
  <c r="AG7" i="1" s="1"/>
  <c r="AK7" i="1" s="1"/>
  <c r="U7" i="1"/>
  <c r="BF6" i="1"/>
  <c r="BC6" i="1"/>
  <c r="AX6" i="1"/>
  <c r="AT6" i="1"/>
  <c r="AQ6" i="1"/>
  <c r="AO6" i="1"/>
  <c r="AM6" i="1"/>
  <c r="AU6" i="1" s="1"/>
  <c r="AJ6" i="1"/>
  <c r="AD6" i="1"/>
  <c r="AE6" i="1" s="1"/>
  <c r="AG6" i="1" s="1"/>
  <c r="AK6" i="1" s="1"/>
  <c r="U6" i="1"/>
  <c r="BF5" i="1"/>
  <c r="BC5" i="1"/>
  <c r="AX5" i="1"/>
  <c r="AT5" i="1"/>
  <c r="AQ5" i="1"/>
  <c r="AO5" i="1"/>
  <c r="AM5" i="1"/>
  <c r="AJ5" i="1"/>
  <c r="AD5" i="1"/>
  <c r="AE5" i="1" s="1"/>
  <c r="AG5" i="1" s="1"/>
  <c r="AK5" i="1" s="1"/>
  <c r="U5" i="1"/>
  <c r="BF4" i="1"/>
  <c r="BC4" i="1"/>
  <c r="AX4" i="1"/>
  <c r="AT4" i="1"/>
  <c r="AQ4" i="1"/>
  <c r="AO4" i="1"/>
  <c r="AM4" i="1"/>
  <c r="AJ4" i="1"/>
  <c r="AD4" i="1"/>
  <c r="AE4" i="1" s="1"/>
  <c r="AG4" i="1" s="1"/>
  <c r="U4" i="1"/>
  <c r="BF3" i="1"/>
  <c r="BC3" i="1"/>
  <c r="AX3" i="1"/>
  <c r="AT3" i="1"/>
  <c r="AQ3" i="1"/>
  <c r="AO3" i="1"/>
  <c r="AM3" i="1"/>
  <c r="AJ3" i="1"/>
  <c r="AD3" i="1"/>
  <c r="AE3" i="1" s="1"/>
  <c r="AG3" i="1" s="1"/>
  <c r="U3" i="1"/>
  <c r="BF2" i="1"/>
  <c r="BC2" i="1"/>
  <c r="AX2" i="1"/>
  <c r="AT2" i="1"/>
  <c r="AQ2" i="1"/>
  <c r="AO2" i="1"/>
  <c r="AM2" i="1"/>
  <c r="AJ2" i="1"/>
  <c r="AD2" i="1"/>
  <c r="AE2" i="1" s="1"/>
  <c r="AG2" i="1" s="1"/>
  <c r="U2" i="1"/>
  <c r="AU2" i="1" l="1"/>
  <c r="AK3" i="1"/>
  <c r="AU4" i="1"/>
  <c r="AK2" i="1"/>
  <c r="AU3" i="1"/>
  <c r="AV3" i="1" s="1"/>
  <c r="AU7" i="1"/>
  <c r="AV7" i="1" s="1"/>
  <c r="AK4" i="1"/>
  <c r="AU5" i="1"/>
  <c r="AV5" i="1" s="1"/>
  <c r="AV2" i="1"/>
  <c r="AV6" i="1"/>
  <c r="BE7" i="1" l="1"/>
  <c r="AW7" i="1"/>
  <c r="AV4" i="1"/>
  <c r="AW3" i="1"/>
  <c r="BE3" i="1"/>
  <c r="AW5" i="1"/>
  <c r="BE5" i="1"/>
  <c r="BE6" i="1"/>
  <c r="AW6" i="1"/>
  <c r="BE2" i="1"/>
  <c r="AW2" i="1"/>
  <c r="BE4" i="1"/>
  <c r="AW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C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E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<sst xmlns="http://schemas.openxmlformats.org/spreadsheetml/2006/main" count="136" uniqueCount="91">
  <si>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</si>
  <si>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</si>
  <si>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</si>
  <si>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</si>
  <si>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</si>
  <si>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</si>
  <si>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</si>
  <si>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</si>
  <si>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</si>
  <si>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</si>
  <si>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</si>
  <si>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</si>
  <si>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</si>
  <si>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</si>
  <si>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</si>
  <si>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</si>
  <si>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</si>
  <si>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</si>
  <si>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</si>
  <si>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</si>
  <si>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</si>
  <si>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</si>
  <si>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</si>
  <si>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</si>
  <si>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</si>
  <si>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</si>
  <si>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</si>
  <si>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</si>
  <si>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</si>
  <si>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</si>
  <si>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</si>
  <si>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</si>
  <si>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</si>
  <si>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</si>
  <si>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</si>
  <si>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</si>
  <si>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</si>
  <si>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</si>
  <si>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</si>
  <si>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</si>
  <si>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</si>
  <si>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</si>
  <si>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</si>
  <si>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</si>
  <si>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</si>
  <si>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</si>
  <si>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</si>
  <si>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</si>
  <si>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</si>
  <si>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</si>
  <si>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</si>
  <si>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Additional Customer Price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</si>
  <si>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</si>
  <si>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</si>
  <si>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</si>
  <si>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</si>
  <si>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</si>
  <si>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</si>
  <si>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510 Design</t>
    <phoneticPr fontId="2" type="noConversion"/>
  </si>
  <si>
    <t>QUILT</t>
  </si>
  <si>
    <t>Cruz</t>
    <phoneticPr fontId="2" type="noConversion"/>
  </si>
  <si>
    <t xml:space="preserve">100% Polyester 510 Design Cruz Quilt  Set </t>
    <phoneticPr fontId="2" type="noConversion"/>
  </si>
  <si>
    <t xml:space="preserve">Cruz Quilt  Set </t>
    <phoneticPr fontId="2" type="noConversion"/>
  </si>
  <si>
    <t>Face: 100% polyester velvet
Back: 75 gsm MF
Filling: 90 gsm polyfill</t>
    <phoneticPr fontId="2" type="noConversion"/>
  </si>
  <si>
    <t xml:space="preserve">100% polyester </t>
    <phoneticPr fontId="2" type="noConversion"/>
  </si>
  <si>
    <t>Twin/Twin XL: 66x90/20x26"</t>
    <phoneticPr fontId="2" type="noConversion"/>
  </si>
  <si>
    <t>Green</t>
    <phoneticPr fontId="2" type="noConversion"/>
  </si>
  <si>
    <t>KL14-3946</t>
    <phoneticPr fontId="2" type="noConversion"/>
  </si>
  <si>
    <t>Piece</t>
  </si>
  <si>
    <t>Rolled</t>
  </si>
  <si>
    <t>9404.40.9022</t>
    <phoneticPr fontId="2" type="noConversion"/>
  </si>
  <si>
    <t>510 Design</t>
  </si>
  <si>
    <t>Cruz</t>
    <phoneticPr fontId="2" type="noConversion"/>
  </si>
  <si>
    <t xml:space="preserve">100% Polyester 510 Design Cruz Quilt  Set </t>
    <phoneticPr fontId="2" type="noConversion"/>
  </si>
  <si>
    <t>Face: 100% polyester velvet
Back: 75 gsm MF
Filling: 90 gsm polyfill</t>
    <phoneticPr fontId="2" type="noConversion"/>
  </si>
  <si>
    <t>Full/Queen: 90x90/20x26" (2)</t>
    <phoneticPr fontId="2" type="noConversion"/>
  </si>
  <si>
    <t>Green</t>
    <phoneticPr fontId="2" type="noConversion"/>
  </si>
  <si>
    <t>KL14-3947</t>
  </si>
  <si>
    <t>9404.40.9022</t>
    <phoneticPr fontId="2" type="noConversion"/>
  </si>
  <si>
    <t>Cruz</t>
    <phoneticPr fontId="2" type="noConversion"/>
  </si>
  <si>
    <t>King/Cal King: 104x90/20x36" (2)</t>
    <phoneticPr fontId="2" type="noConversion"/>
  </si>
  <si>
    <t>KL14-3948</t>
  </si>
  <si>
    <t>Navy</t>
    <phoneticPr fontId="2" type="noConversion"/>
  </si>
  <si>
    <t>KL14-3949</t>
  </si>
  <si>
    <t xml:space="preserve">100% Polyester 510 Design Cruz Quilt  Set </t>
    <phoneticPr fontId="2" type="noConversion"/>
  </si>
  <si>
    <t>Face: 100% polyester velvet
Back: 75 gsm MF
Filling: 90 gsm polyfill</t>
    <phoneticPr fontId="2" type="noConversion"/>
  </si>
  <si>
    <t>Navy</t>
    <phoneticPr fontId="2" type="noConversion"/>
  </si>
  <si>
    <t>KL14-3950</t>
  </si>
  <si>
    <t>9404.40.9022</t>
    <phoneticPr fontId="2" type="noConversion"/>
  </si>
  <si>
    <t>King/Cal King: 104x90/20x36" (2)</t>
    <phoneticPr fontId="2" type="noConversion"/>
  </si>
  <si>
    <t>KL14-3951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</si>
</sst>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4" fillId="6" borderId="1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5" borderId="3" xfId="2" applyNumberFormat="1" applyFont="1" applyFill="1" applyBorder="1" applyAlignment="1">
      <alignment wrapText="1"/>
    </xf>
    <xf numFmtId="177" fontId="7" fillId="3" borderId="3" xfId="2" applyNumberFormat="1" applyFont="1" applyFill="1" applyBorder="1" applyAlignment="1">
      <alignment wrapText="1"/>
    </xf>
    <xf numFmtId="10" fontId="7" fillId="3" borderId="3" xfId="2" applyNumberFormat="1" applyFont="1" applyFill="1" applyBorder="1" applyAlignment="1">
      <alignment wrapText="1"/>
    </xf>
    <xf numFmtId="177" fontId="8" fillId="7" borderId="3" xfId="2" applyNumberFormat="1" applyFont="1" applyFill="1" applyBorder="1" applyAlignment="1">
      <alignment wrapText="1"/>
    </xf>
    <xf numFmtId="177" fontId="8" fillId="3" borderId="1" xfId="2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3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3" xfId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2" xfId="3" applyBorder="1" applyAlignment="1" applyProtection="1">
      <alignment vertical="center" wrapText="1"/>
      <protection locked="0"/>
    </xf>
    <xf numFmtId="0" fontId="6" fillId="5" borderId="3" xfId="0" applyFont="1" applyFill="1" applyBorder="1" applyAlignment="1">
      <alignment horizontal="center"/>
    </xf>
    <xf numFmtId="176" fontId="0" fillId="0" borderId="3" xfId="0" applyNumberFormat="1" applyBorder="1" applyAlignment="1">
      <alignment wrapText="1"/>
    </xf>
    <xf numFmtId="2" fontId="3" fillId="0" borderId="3" xfId="0" applyNumberFormat="1" applyFont="1" applyBorder="1" applyAlignment="1">
      <alignment wrapText="1"/>
    </xf>
    <xf numFmtId="177" fontId="0" fillId="8" borderId="3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0" fontId="3" fillId="0" borderId="3" xfId="0" applyFont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8" borderId="3" xfId="5" applyNumberFormat="1" applyFont="1" applyFill="1" applyBorder="1" applyAlignment="1">
      <alignment wrapText="1"/>
    </xf>
    <xf numFmtId="177" fontId="3" fillId="5" borderId="3" xfId="0" applyNumberFormat="1" applyFont="1" applyFill="1" applyBorder="1" applyAlignment="1">
      <alignment wrapText="1"/>
    </xf>
    <xf numFmtId="0" fontId="1" fillId="0" borderId="3" xfId="0" applyFont="1" applyBorder="1" applyAlignment="1">
      <alignment vertical="center" wrapText="1"/>
    </xf>
  </cellXfs>
  <cellStyles count="6">
    <cellStyle name="Currency 2" xfId="4"/>
    <cellStyle name="Normal 2" xfId="1"/>
    <cellStyle name="Normal 2 18 2" xfId="2"/>
    <cellStyle name="Percent 2" xfId="5"/>
    <cellStyle name="常规" xfId="0" builtinId="0"/>
    <cellStyle name="样式 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250033</xdr:colOff>
      <xdr:row>1</xdr:row>
      <xdr:rowOff>207872</xdr:rowOff>
    </xdr:from>
    <xdr:to>
      <xdr:col>1</xdr:col>
      <xdr:colOff>1488283</xdr:colOff>
      <xdr:row>2</xdr:row>
      <xdr:rowOff>358758</xdr:rowOff>
    </xdr:to>
    <xdr:pic>
      <xdr:nvPicPr>
        <xdr:cNvPr id="2" name="Picture 13" descr="A close-up of a green paper&#10;&#10;AI-generated content may be incorrect.">
          <a:extLst>
            <a:ext uri="{FF2B5EF4-FFF2-40B4-BE49-F238E27FC236}">
              <a16:creationId xmlns:a16="http://schemas.microsoft.com/office/drawing/2014/main" xmlns="" id="{174474F6-72E1-BA66-75BD-E84DD6E48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308" y="1446122"/>
          <a:ext cx="1238250" cy="808111"/>
        </a:xfrm>
        <a:prstGeom prst="rect">
          <a:avLst/>
        </a:prstGeom>
      </xdr:spPr>
    </xdr:pic>
    <xdr:clientData/>
  </xdr:twoCellAnchor>
  <xdr:twoCellAnchor editAs="oneCell">
    <xdr:from>
      <xdr:col>1</xdr:col>
      <xdr:colOff>128383</xdr:colOff>
      <xdr:row>4</xdr:row>
      <xdr:rowOff>180500</xdr:rowOff>
    </xdr:from>
    <xdr:to>
      <xdr:col>1</xdr:col>
      <xdr:colOff>1500189</xdr:colOff>
      <xdr:row>5</xdr:row>
      <xdr:rowOff>501635</xdr:rowOff>
    </xdr:to>
    <xdr:pic>
      <xdr:nvPicPr>
        <xdr:cNvPr id="3" name="Picture 20" descr="A close-up of a blue fabric&#10;&#10;AI-generated content may be incorrect.">
          <a:extLst>
            <a:ext uri="{FF2B5EF4-FFF2-40B4-BE49-F238E27FC236}">
              <a16:creationId xmlns:a16="http://schemas.microsoft.com/office/drawing/2014/main" xmlns="" id="{5F0495FA-E3D6-9757-C2AD-059892FF5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4658" y="3218975"/>
          <a:ext cx="1371806" cy="892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FA26%20Cruz%20Quilt%20set%20Commitment%20Sheet%2003%2024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assie 032426"/>
      <sheetName val="BUY PLAN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7"/>
  <sheetViews>
    <sheetView tabSelected="1" topLeftCell="C1" zoomScale="80" zoomScaleNormal="80" workbookViewId="0">
      <selection activeCell="L5" sqref="L5"/>
    </sheetView>
  </sheetViews>
  <sheetFormatPr defaultColWidth="9.140625" defaultRowHeight="15" x14ac:dyDescent="0.25"/>
  <cols>
    <col min="1" max="1" width="10.140625" style="1" customWidth="1"/>
    <col min="2" max="2" width="26.7109375" style="2" customWidth="1"/>
    <col min="3" max="4" width="12.5703125" style="2" customWidth="1"/>
    <col min="5" max="5" width="13.140625" style="2" customWidth="1"/>
    <col min="6" max="6" width="11.28515625" style="2" customWidth="1"/>
    <col min="7" max="7" width="13.7109375" style="2" customWidth="1"/>
    <col min="8" max="8" width="25.42578125" style="2" customWidth="1"/>
    <col min="9" max="9" width="23.85546875" style="2" customWidth="1"/>
    <col min="10" max="10" width="30.85546875" style="2" customWidth="1"/>
    <col min="11" max="11" width="16.28515625" style="3" customWidth="1"/>
    <col min="12" max="12" width="26.140625" style="2" customWidth="1"/>
    <col min="13" max="13" width="12.28515625" style="2" customWidth="1"/>
    <col min="14" max="14" width="9.7109375" style="2" customWidth="1"/>
    <col min="15" max="15" width="11" style="2" customWidth="1"/>
    <col min="16" max="16" width="12.28515625" style="2" customWidth="1"/>
    <col min="17" max="17" width="20.5703125" style="2" customWidth="1"/>
    <col min="18" max="18" width="10.140625" style="2" customWidth="1"/>
    <col min="19" max="19" width="9.7109375" style="4" customWidth="1"/>
    <col min="20" max="20" width="11.42578125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9.7109375" style="2" customWidth="1"/>
    <col min="33" max="33" width="8.85546875" style="6" customWidth="1"/>
    <col min="34" max="34" width="18.42578125" style="2" customWidth="1"/>
    <col min="35" max="35" width="11.285156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2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9.140625" style="10" customWidth="1"/>
    <col min="50" max="50" width="7.85546875" style="6" customWidth="1"/>
    <col min="51" max="51" width="9.5703125" style="6" customWidth="1"/>
    <col min="52" max="52" width="10.140625" style="6" customWidth="1"/>
    <col min="53" max="53" width="7.7109375" style="6" customWidth="1"/>
    <col min="54" max="55" width="12.140625" style="10" customWidth="1"/>
    <col min="56" max="56" width="12.140625" style="6" customWidth="1"/>
    <col min="57" max="58" width="12.5703125" style="2" customWidth="1"/>
    <col min="59" max="59" width="11.85546875" style="2" bestFit="1" customWidth="1"/>
    <col min="60" max="61" width="9.140625" style="6"/>
    <col min="62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7" t="s">
        <v>52</v>
      </c>
      <c r="BB1" s="37" t="s">
        <v>53</v>
      </c>
      <c r="BC1" s="33" t="s">
        <v>54</v>
      </c>
      <c r="BD1" s="13" t="s">
        <v>55</v>
      </c>
      <c r="BE1" s="38" t="s">
        <v>56</v>
      </c>
      <c r="BF1" s="38" t="s">
        <v>57</v>
      </c>
      <c r="BH1" s="2"/>
      <c r="BI1" s="2"/>
    </row>
    <row r="2" spans="1:61" ht="51.75" customHeight="1" x14ac:dyDescent="0.25">
      <c r="A2" s="39">
        <v>1</v>
      </c>
      <c r="B2" s="40"/>
      <c r="C2" s="40"/>
      <c r="D2" s="41" t="s">
        <v>58</v>
      </c>
      <c r="E2" s="40"/>
      <c r="F2" s="40" t="s">
        <v>59</v>
      </c>
      <c r="G2" s="41" t="s">
        <v>60</v>
      </c>
      <c r="H2" s="42" t="s">
        <v>61</v>
      </c>
      <c r="I2" s="43" t="s">
        <v>62</v>
      </c>
      <c r="J2" s="41" t="s">
        <v>63</v>
      </c>
      <c r="K2" s="44" t="s">
        <v>64</v>
      </c>
      <c r="L2" s="45" t="s">
        <v>65</v>
      </c>
      <c r="M2" s="46" t="s">
        <v>66</v>
      </c>
      <c r="N2" s="40"/>
      <c r="O2" s="40"/>
      <c r="P2" s="47" t="s">
        <v>67</v>
      </c>
      <c r="Q2" s="40"/>
      <c r="R2" s="40" t="s">
        <v>68</v>
      </c>
      <c r="S2" s="48">
        <v>61.8</v>
      </c>
      <c r="T2" s="49">
        <v>7.7</v>
      </c>
      <c r="U2" s="50">
        <f>IF(ISERROR(S2/T2),"",S2/T2)</f>
        <v>8.0259740259740262</v>
      </c>
      <c r="V2" s="51">
        <v>8.0299999999999994</v>
      </c>
      <c r="W2" s="12"/>
      <c r="X2" s="52" t="s">
        <v>69</v>
      </c>
      <c r="Y2" s="52">
        <v>40</v>
      </c>
      <c r="Z2" s="52">
        <v>36</v>
      </c>
      <c r="AA2" s="52">
        <v>18</v>
      </c>
      <c r="AB2" s="53">
        <v>5</v>
      </c>
      <c r="AC2" s="54">
        <v>2</v>
      </c>
      <c r="AD2" s="55">
        <f>IF(Y2="","",Y2*Z2*AA2/1000000)</f>
        <v>2.5919999999999999E-2</v>
      </c>
      <c r="AE2" s="56">
        <f>IF(AC2="","",65/AD2*AC2)</f>
        <v>5015.4320987654328</v>
      </c>
      <c r="AF2" s="57">
        <v>3000</v>
      </c>
      <c r="AG2" s="58">
        <f>IF(ISERROR(AF2/AE2),"",AF2/AE2)</f>
        <v>0.59815384615384604</v>
      </c>
      <c r="AH2" s="41" t="s">
        <v>70</v>
      </c>
      <c r="AI2" s="59">
        <v>0.27500000000000002</v>
      </c>
      <c r="AJ2" s="58">
        <f>IF(ISERROR(V2*AI2),"",V2*AI2)</f>
        <v>2.20825</v>
      </c>
      <c r="AK2" s="58">
        <f t="shared" ref="AK2:AK7" si="0">IF(ISERROR(V2+AG2+AJ2),"",V2+AG2+AJ2)</f>
        <v>10.836403846153845</v>
      </c>
      <c r="AL2" s="59">
        <v>0.1</v>
      </c>
      <c r="AM2" s="58">
        <f t="shared" ref="AM2:AM7" si="1">IF(ISERROR(AY2*AL2),"",AY2*AL2)</f>
        <v>1.681</v>
      </c>
      <c r="AN2" s="59">
        <v>0.04</v>
      </c>
      <c r="AO2" s="58">
        <f t="shared" ref="AO2:AO7" si="2">IF(ISERROR(AY2*AN2),"",AY2*AN2)</f>
        <v>0.6724</v>
      </c>
      <c r="AP2" s="59">
        <v>0</v>
      </c>
      <c r="AQ2" s="58">
        <f t="shared" ref="AQ2:AQ7" si="3">IF(ISERROR(AY2*AP2),"",AY2*AP2)</f>
        <v>0</v>
      </c>
      <c r="AR2" s="40">
        <v>0</v>
      </c>
      <c r="AS2" s="10">
        <v>0</v>
      </c>
      <c r="AT2" s="58">
        <f>IF(ISERROR(AY2*AS3),"",AY2*AS3)</f>
        <v>0</v>
      </c>
      <c r="AU2" s="58">
        <f>IF(ISERROR(AM2+AO2+AQ2+AT2),"",AM2+AO2+AQ2+AT2)</f>
        <v>2.3534000000000002</v>
      </c>
      <c r="AV2" s="58">
        <f t="shared" ref="AV2:AV7" si="4">IF(ISERROR(AK2+AU2),"",AK2+AU2)</f>
        <v>13.189803846153845</v>
      </c>
      <c r="AW2" s="60">
        <f>IF(ISERROR((AY2-AV2)/AY2),"",(AY2-AV2)/AY2)</f>
        <v>0.21535967601702283</v>
      </c>
      <c r="AX2" s="58">
        <f>IF(BB2="","",BA2*(1-BB2))</f>
        <v>16.137310000000003</v>
      </c>
      <c r="AY2" s="61">
        <v>16.809999999999999</v>
      </c>
      <c r="AZ2" s="12"/>
      <c r="BA2" s="12">
        <v>59.99</v>
      </c>
      <c r="BB2" s="59">
        <v>0.73099999999999998</v>
      </c>
      <c r="BC2" s="60">
        <f>IF(ISERROR((BA2-AY2)/BA2),"",(BA2-AY2)/BA2)</f>
        <v>0.71978663110518426</v>
      </c>
      <c r="BD2" s="11">
        <v>792</v>
      </c>
      <c r="BE2" s="58">
        <f>IF(ISERROR(AV2*BD2),"",AV2*BD2)</f>
        <v>10446.324646153846</v>
      </c>
      <c r="BF2" s="58">
        <f>IF(ISERROR(AY2*BD2),"",AY2*BD2)</f>
        <v>13313.519999999999</v>
      </c>
      <c r="BH2" s="2"/>
      <c r="BI2" s="2"/>
    </row>
    <row r="3" spans="1:61" ht="45" x14ac:dyDescent="0.25">
      <c r="A3" s="39">
        <v>2</v>
      </c>
      <c r="B3" s="40"/>
      <c r="C3" s="40"/>
      <c r="D3" s="40" t="s">
        <v>71</v>
      </c>
      <c r="E3" s="40"/>
      <c r="F3" s="40" t="s">
        <v>59</v>
      </c>
      <c r="G3" s="41" t="s">
        <v>72</v>
      </c>
      <c r="H3" s="42" t="s">
        <v>73</v>
      </c>
      <c r="I3" s="43" t="s">
        <v>62</v>
      </c>
      <c r="J3" s="41" t="s">
        <v>74</v>
      </c>
      <c r="K3" s="44" t="s">
        <v>64</v>
      </c>
      <c r="L3" s="45" t="s">
        <v>75</v>
      </c>
      <c r="M3" s="46" t="s">
        <v>76</v>
      </c>
      <c r="N3" s="40"/>
      <c r="O3" s="40"/>
      <c r="P3" s="47" t="s">
        <v>77</v>
      </c>
      <c r="Q3" s="40"/>
      <c r="R3" s="40" t="s">
        <v>68</v>
      </c>
      <c r="S3" s="48">
        <v>84</v>
      </c>
      <c r="T3" s="49">
        <v>7.7</v>
      </c>
      <c r="U3" s="50">
        <f t="shared" ref="U3:U7" si="5">IF(ISERROR(S3/T3),"",S3/T3)</f>
        <v>10.909090909090908</v>
      </c>
      <c r="V3" s="51">
        <v>10.91</v>
      </c>
      <c r="W3" s="12"/>
      <c r="X3" s="52" t="s">
        <v>69</v>
      </c>
      <c r="Y3" s="52">
        <v>44</v>
      </c>
      <c r="Z3" s="52">
        <v>41</v>
      </c>
      <c r="AA3" s="52">
        <v>21</v>
      </c>
      <c r="AB3" s="53">
        <v>5</v>
      </c>
      <c r="AC3" s="11">
        <v>2</v>
      </c>
      <c r="AD3" s="55">
        <f t="shared" ref="AD3:AD7" si="6">IF(Y3="","",Y3*Z3*AA3/1000000)</f>
        <v>3.7884000000000001E-2</v>
      </c>
      <c r="AE3" s="56">
        <f t="shared" ref="AE3:AE7" si="7">IF(AC3="","",65/AD3*AC3)</f>
        <v>3431.5278217717241</v>
      </c>
      <c r="AF3" s="57">
        <v>3000</v>
      </c>
      <c r="AG3" s="58">
        <f t="shared" ref="AG3:AG7" si="8">IF(ISERROR(AF3/AE3),"",AF3/AE3)</f>
        <v>0.8742461538461539</v>
      </c>
      <c r="AH3" s="41" t="s">
        <v>78</v>
      </c>
      <c r="AI3" s="59">
        <v>0.27500000000000002</v>
      </c>
      <c r="AJ3" s="58">
        <f>IF(ISERROR(V3*AI3),"",V3*AI3)</f>
        <v>3.0002500000000003</v>
      </c>
      <c r="AK3" s="58">
        <f t="shared" si="0"/>
        <v>14.784496153846156</v>
      </c>
      <c r="AL3" s="59">
        <v>0.1</v>
      </c>
      <c r="AM3" s="58">
        <f t="shared" si="1"/>
        <v>2.1469999999999998</v>
      </c>
      <c r="AN3" s="59">
        <v>0.04</v>
      </c>
      <c r="AO3" s="58">
        <f t="shared" si="2"/>
        <v>0.85880000000000001</v>
      </c>
      <c r="AP3" s="59">
        <v>0</v>
      </c>
      <c r="AQ3" s="58">
        <f t="shared" si="3"/>
        <v>0</v>
      </c>
      <c r="AR3" s="40">
        <v>0</v>
      </c>
      <c r="AS3" s="10">
        <v>0</v>
      </c>
      <c r="AT3" s="58">
        <f t="shared" ref="AT3:AT6" si="9">IF(ISERROR(AY3*AS4),"",AY3*AS4)</f>
        <v>0</v>
      </c>
      <c r="AU3" s="58">
        <f>IF(ISERROR(AM3+AO3+AQ3+AT3),"",AM3+AO3+AQ3+AT3)</f>
        <v>3.0057999999999998</v>
      </c>
      <c r="AV3" s="58">
        <f t="shared" si="4"/>
        <v>17.790296153846157</v>
      </c>
      <c r="AW3" s="60">
        <f t="shared" ref="AW3:AW7" si="10">IF(ISERROR((AY3-AV3)/AY3),"",(AY3-AV3)/AY3)</f>
        <v>0.17138816237325769</v>
      </c>
      <c r="AX3" s="58">
        <f t="shared" ref="AX3:AX6" si="11">IF(BB3="","",BA3*(1-BB3))</f>
        <v>20.717040000000001</v>
      </c>
      <c r="AY3" s="61">
        <v>21.47</v>
      </c>
      <c r="AZ3" s="12"/>
      <c r="BA3" s="12">
        <v>69.989999999999995</v>
      </c>
      <c r="BB3" s="59">
        <v>0.70399999999999996</v>
      </c>
      <c r="BC3" s="60">
        <f t="shared" ref="BC3:BC7" si="12">IF(ISERROR((BA3-AY3)/BA3),"",(BA3-AY3)/BA3)</f>
        <v>0.69324189169881412</v>
      </c>
      <c r="BD3" s="11">
        <v>1534</v>
      </c>
      <c r="BE3" s="58">
        <f t="shared" ref="BE3:BE7" si="13">IF(ISERROR(AV3*BD3),"",AV3*BD3)</f>
        <v>27290.314300000005</v>
      </c>
      <c r="BF3" s="58">
        <f t="shared" ref="BF3:BF7" si="14">IF(ISERROR(AY3*BD3),"",AY3*BD3)</f>
        <v>32934.979999999996</v>
      </c>
      <c r="BH3" s="2"/>
      <c r="BI3" s="2"/>
    </row>
    <row r="4" spans="1:61" ht="45" x14ac:dyDescent="0.25">
      <c r="A4" s="39">
        <v>3</v>
      </c>
      <c r="B4" s="40"/>
      <c r="C4" s="40"/>
      <c r="D4" s="40" t="s">
        <v>71</v>
      </c>
      <c r="E4" s="40"/>
      <c r="F4" s="40" t="s">
        <v>59</v>
      </c>
      <c r="G4" s="41" t="s">
        <v>79</v>
      </c>
      <c r="H4" s="42" t="s">
        <v>61</v>
      </c>
      <c r="I4" s="43" t="s">
        <v>62</v>
      </c>
      <c r="J4" s="41" t="s">
        <v>63</v>
      </c>
      <c r="K4" s="44" t="s">
        <v>64</v>
      </c>
      <c r="L4" s="45" t="s">
        <v>80</v>
      </c>
      <c r="M4" s="46" t="s">
        <v>76</v>
      </c>
      <c r="N4" s="40"/>
      <c r="O4" s="40"/>
      <c r="P4" s="47" t="s">
        <v>81</v>
      </c>
      <c r="Q4" s="40"/>
      <c r="R4" s="40" t="s">
        <v>68</v>
      </c>
      <c r="S4" s="48">
        <v>96.9</v>
      </c>
      <c r="T4" s="49">
        <v>7.7</v>
      </c>
      <c r="U4" s="50">
        <f t="shared" si="5"/>
        <v>12.584415584415584</v>
      </c>
      <c r="V4" s="51">
        <v>12.58</v>
      </c>
      <c r="W4" s="12"/>
      <c r="X4" s="52" t="s">
        <v>69</v>
      </c>
      <c r="Y4" s="52">
        <v>50</v>
      </c>
      <c r="Z4" s="52">
        <v>41</v>
      </c>
      <c r="AA4" s="52">
        <v>23</v>
      </c>
      <c r="AB4" s="53">
        <v>5</v>
      </c>
      <c r="AC4" s="54">
        <v>2</v>
      </c>
      <c r="AD4" s="55">
        <f t="shared" si="6"/>
        <v>4.7149999999999997E-2</v>
      </c>
      <c r="AE4" s="56">
        <f t="shared" si="7"/>
        <v>2757.1580063626725</v>
      </c>
      <c r="AF4" s="57">
        <v>3000</v>
      </c>
      <c r="AG4" s="58">
        <f t="shared" si="8"/>
        <v>1.0880769230769229</v>
      </c>
      <c r="AH4" s="41" t="s">
        <v>78</v>
      </c>
      <c r="AI4" s="59">
        <v>0.27500000000000002</v>
      </c>
      <c r="AJ4" s="58">
        <f t="shared" ref="AJ4:AJ7" si="15">IF(ISERROR(V4*AI4),"",V4*AI4)</f>
        <v>3.4595000000000002</v>
      </c>
      <c r="AK4" s="58">
        <f t="shared" si="0"/>
        <v>17.127576923076923</v>
      </c>
      <c r="AL4" s="59">
        <v>0.1</v>
      </c>
      <c r="AM4" s="58">
        <f t="shared" si="1"/>
        <v>2.4969999999999999</v>
      </c>
      <c r="AN4" s="59">
        <v>0.04</v>
      </c>
      <c r="AO4" s="58">
        <f t="shared" si="2"/>
        <v>0.99880000000000002</v>
      </c>
      <c r="AP4" s="59">
        <v>0</v>
      </c>
      <c r="AQ4" s="58">
        <f t="shared" si="3"/>
        <v>0</v>
      </c>
      <c r="AR4" s="40">
        <v>0</v>
      </c>
      <c r="AS4" s="10">
        <v>0</v>
      </c>
      <c r="AT4" s="58">
        <f t="shared" si="9"/>
        <v>0</v>
      </c>
      <c r="AU4" s="58">
        <f t="shared" ref="AU4:AU7" si="16">IF(ISERROR(AM4+AO4+AQ4+AT4),"",AM4+AO4+AQ4+AT4)</f>
        <v>3.4958</v>
      </c>
      <c r="AV4" s="58">
        <f t="shared" si="4"/>
        <v>20.623376923076922</v>
      </c>
      <c r="AW4" s="60">
        <f t="shared" si="10"/>
        <v>0.17407381165090416</v>
      </c>
      <c r="AX4" s="58">
        <f t="shared" si="11"/>
        <v>23.109111000000002</v>
      </c>
      <c r="AY4" s="61">
        <v>24.97</v>
      </c>
      <c r="AZ4" s="12"/>
      <c r="BA4" s="12">
        <v>79.989999999999995</v>
      </c>
      <c r="BB4" s="59">
        <v>0.71109999999999995</v>
      </c>
      <c r="BC4" s="60">
        <f t="shared" si="12"/>
        <v>0.68783597949743713</v>
      </c>
      <c r="BD4" s="11">
        <v>1484</v>
      </c>
      <c r="BE4" s="58">
        <f t="shared" si="13"/>
        <v>30605.091353846154</v>
      </c>
      <c r="BF4" s="58">
        <f t="shared" si="14"/>
        <v>37055.479999999996</v>
      </c>
      <c r="BH4" s="2"/>
      <c r="BI4" s="2"/>
    </row>
    <row r="5" spans="1:61" ht="45" x14ac:dyDescent="0.25">
      <c r="A5" s="39">
        <v>4</v>
      </c>
      <c r="B5" s="40"/>
      <c r="C5" s="40"/>
      <c r="D5" s="40" t="s">
        <v>71</v>
      </c>
      <c r="E5" s="40"/>
      <c r="F5" s="40" t="s">
        <v>59</v>
      </c>
      <c r="G5" s="41" t="s">
        <v>60</v>
      </c>
      <c r="H5" s="42" t="s">
        <v>73</v>
      </c>
      <c r="I5" s="43" t="s">
        <v>62</v>
      </c>
      <c r="J5" s="41" t="s">
        <v>63</v>
      </c>
      <c r="K5" s="44" t="s">
        <v>64</v>
      </c>
      <c r="L5" s="45" t="s">
        <v>65</v>
      </c>
      <c r="M5" s="62" t="s">
        <v>82</v>
      </c>
      <c r="N5" s="40"/>
      <c r="O5" s="40"/>
      <c r="P5" s="47" t="s">
        <v>83</v>
      </c>
      <c r="Q5" s="40"/>
      <c r="R5" s="40" t="s">
        <v>68</v>
      </c>
      <c r="S5" s="48">
        <v>61.8</v>
      </c>
      <c r="T5" s="49">
        <v>7.7</v>
      </c>
      <c r="U5" s="50">
        <f t="shared" si="5"/>
        <v>8.0259740259740262</v>
      </c>
      <c r="V5" s="51">
        <v>8.0299999999999994</v>
      </c>
      <c r="W5" s="12"/>
      <c r="X5" s="52" t="s">
        <v>69</v>
      </c>
      <c r="Y5" s="52">
        <v>40</v>
      </c>
      <c r="Z5" s="52">
        <v>36</v>
      </c>
      <c r="AA5" s="52">
        <v>18</v>
      </c>
      <c r="AB5" s="53">
        <v>5</v>
      </c>
      <c r="AC5" s="11">
        <v>2</v>
      </c>
      <c r="AD5" s="55">
        <f t="shared" si="6"/>
        <v>2.5919999999999999E-2</v>
      </c>
      <c r="AE5" s="56">
        <f t="shared" si="7"/>
        <v>5015.4320987654328</v>
      </c>
      <c r="AF5" s="57">
        <v>3000</v>
      </c>
      <c r="AG5" s="58">
        <f t="shared" si="8"/>
        <v>0.59815384615384604</v>
      </c>
      <c r="AH5" s="41" t="s">
        <v>78</v>
      </c>
      <c r="AI5" s="59">
        <v>0.27500000000000002</v>
      </c>
      <c r="AJ5" s="58">
        <f t="shared" si="15"/>
        <v>2.20825</v>
      </c>
      <c r="AK5" s="58">
        <f t="shared" si="0"/>
        <v>10.836403846153845</v>
      </c>
      <c r="AL5" s="59">
        <v>0.1</v>
      </c>
      <c r="AM5" s="58">
        <f t="shared" si="1"/>
        <v>1.681</v>
      </c>
      <c r="AN5" s="59">
        <v>0.04</v>
      </c>
      <c r="AO5" s="58">
        <f t="shared" si="2"/>
        <v>0.6724</v>
      </c>
      <c r="AP5" s="59">
        <v>0</v>
      </c>
      <c r="AQ5" s="58">
        <f t="shared" si="3"/>
        <v>0</v>
      </c>
      <c r="AR5" s="40">
        <v>0</v>
      </c>
      <c r="AS5" s="10">
        <v>0</v>
      </c>
      <c r="AT5" s="58">
        <f t="shared" si="9"/>
        <v>0</v>
      </c>
      <c r="AU5" s="58">
        <f t="shared" si="16"/>
        <v>2.3534000000000002</v>
      </c>
      <c r="AV5" s="58">
        <f t="shared" si="4"/>
        <v>13.189803846153845</v>
      </c>
      <c r="AW5" s="60">
        <f t="shared" si="10"/>
        <v>0.21535967601702283</v>
      </c>
      <c r="AX5" s="58">
        <f t="shared" si="11"/>
        <v>16.137310000000003</v>
      </c>
      <c r="AY5" s="61">
        <v>16.809999999999999</v>
      </c>
      <c r="AZ5" s="12"/>
      <c r="BA5" s="12">
        <v>59.99</v>
      </c>
      <c r="BB5" s="59">
        <v>0.73099999999999998</v>
      </c>
      <c r="BC5" s="60">
        <f t="shared" si="12"/>
        <v>0.71978663110518426</v>
      </c>
      <c r="BD5" s="11">
        <v>792</v>
      </c>
      <c r="BE5" s="58">
        <f t="shared" si="13"/>
        <v>10446.324646153846</v>
      </c>
      <c r="BF5" s="58">
        <f t="shared" si="14"/>
        <v>13313.519999999999</v>
      </c>
      <c r="BH5" s="2"/>
      <c r="BI5" s="2"/>
    </row>
    <row r="6" spans="1:61" ht="45" x14ac:dyDescent="0.25">
      <c r="A6" s="39">
        <v>5</v>
      </c>
      <c r="B6" s="40"/>
      <c r="C6" s="40"/>
      <c r="D6" s="40" t="s">
        <v>71</v>
      </c>
      <c r="E6" s="40"/>
      <c r="F6" s="40" t="s">
        <v>59</v>
      </c>
      <c r="G6" s="41" t="s">
        <v>60</v>
      </c>
      <c r="H6" s="42" t="s">
        <v>84</v>
      </c>
      <c r="I6" s="43" t="s">
        <v>62</v>
      </c>
      <c r="J6" s="41" t="s">
        <v>85</v>
      </c>
      <c r="K6" s="44" t="s">
        <v>64</v>
      </c>
      <c r="L6" s="45" t="s">
        <v>75</v>
      </c>
      <c r="M6" s="62" t="s">
        <v>86</v>
      </c>
      <c r="N6" s="40"/>
      <c r="O6" s="40"/>
      <c r="P6" s="47" t="s">
        <v>87</v>
      </c>
      <c r="Q6" s="40"/>
      <c r="R6" s="40" t="s">
        <v>68</v>
      </c>
      <c r="S6" s="48">
        <v>84</v>
      </c>
      <c r="T6" s="49">
        <v>7.7</v>
      </c>
      <c r="U6" s="50">
        <f t="shared" si="5"/>
        <v>10.909090909090908</v>
      </c>
      <c r="V6" s="51">
        <v>10.91</v>
      </c>
      <c r="W6" s="12"/>
      <c r="X6" s="52" t="s">
        <v>69</v>
      </c>
      <c r="Y6" s="52">
        <v>44</v>
      </c>
      <c r="Z6" s="52">
        <v>41</v>
      </c>
      <c r="AA6" s="52">
        <v>21</v>
      </c>
      <c r="AB6" s="53">
        <v>5</v>
      </c>
      <c r="AC6" s="54">
        <v>2</v>
      </c>
      <c r="AD6" s="55">
        <f t="shared" si="6"/>
        <v>3.7884000000000001E-2</v>
      </c>
      <c r="AE6" s="56">
        <f t="shared" si="7"/>
        <v>3431.5278217717241</v>
      </c>
      <c r="AF6" s="57">
        <v>3000</v>
      </c>
      <c r="AG6" s="58">
        <f t="shared" si="8"/>
        <v>0.8742461538461539</v>
      </c>
      <c r="AH6" s="41" t="s">
        <v>88</v>
      </c>
      <c r="AI6" s="59">
        <v>0.27500000000000002</v>
      </c>
      <c r="AJ6" s="58">
        <f t="shared" si="15"/>
        <v>3.0002500000000003</v>
      </c>
      <c r="AK6" s="58">
        <f t="shared" si="0"/>
        <v>14.784496153846156</v>
      </c>
      <c r="AL6" s="59">
        <v>0.1</v>
      </c>
      <c r="AM6" s="58">
        <f t="shared" si="1"/>
        <v>2.1469999999999998</v>
      </c>
      <c r="AN6" s="59">
        <v>0.04</v>
      </c>
      <c r="AO6" s="58">
        <f t="shared" si="2"/>
        <v>0.85880000000000001</v>
      </c>
      <c r="AP6" s="59">
        <v>0</v>
      </c>
      <c r="AQ6" s="58">
        <f t="shared" si="3"/>
        <v>0</v>
      </c>
      <c r="AR6" s="40">
        <v>0</v>
      </c>
      <c r="AS6" s="10">
        <v>0</v>
      </c>
      <c r="AT6" s="58">
        <f t="shared" si="9"/>
        <v>0</v>
      </c>
      <c r="AU6" s="58">
        <f t="shared" si="16"/>
        <v>3.0057999999999998</v>
      </c>
      <c r="AV6" s="58">
        <f t="shared" si="4"/>
        <v>17.790296153846157</v>
      </c>
      <c r="AW6" s="60">
        <f t="shared" si="10"/>
        <v>0.17138816237325769</v>
      </c>
      <c r="AX6" s="58">
        <f t="shared" si="11"/>
        <v>20.717040000000001</v>
      </c>
      <c r="AY6" s="61">
        <v>21.47</v>
      </c>
      <c r="AZ6" s="12"/>
      <c r="BA6" s="12">
        <v>69.989999999999995</v>
      </c>
      <c r="BB6" s="59">
        <v>0.70399999999999996</v>
      </c>
      <c r="BC6" s="60">
        <f t="shared" si="12"/>
        <v>0.69324189169881412</v>
      </c>
      <c r="BD6" s="11">
        <v>1516</v>
      </c>
      <c r="BE6" s="58">
        <f t="shared" si="13"/>
        <v>26970.088969230776</v>
      </c>
      <c r="BF6" s="58">
        <f t="shared" si="14"/>
        <v>32548.519999999997</v>
      </c>
      <c r="BH6" s="2"/>
      <c r="BI6" s="2"/>
    </row>
    <row r="7" spans="1:61" ht="45" x14ac:dyDescent="0.25">
      <c r="A7" s="39">
        <v>6</v>
      </c>
      <c r="B7" s="40"/>
      <c r="C7" s="40"/>
      <c r="D7" s="40" t="s">
        <v>71</v>
      </c>
      <c r="E7" s="40"/>
      <c r="F7" s="40" t="s">
        <v>59</v>
      </c>
      <c r="G7" s="41" t="s">
        <v>60</v>
      </c>
      <c r="H7" s="42" t="s">
        <v>73</v>
      </c>
      <c r="I7" s="43" t="s">
        <v>62</v>
      </c>
      <c r="J7" s="41" t="s">
        <v>74</v>
      </c>
      <c r="K7" s="44" t="s">
        <v>64</v>
      </c>
      <c r="L7" s="45" t="s">
        <v>89</v>
      </c>
      <c r="M7" s="62" t="s">
        <v>86</v>
      </c>
      <c r="N7" s="40"/>
      <c r="O7" s="40"/>
      <c r="P7" s="47" t="s">
        <v>90</v>
      </c>
      <c r="Q7" s="40"/>
      <c r="R7" s="40" t="s">
        <v>68</v>
      </c>
      <c r="S7" s="48">
        <v>96.9</v>
      </c>
      <c r="T7" s="49">
        <v>7.7</v>
      </c>
      <c r="U7" s="50">
        <f t="shared" si="5"/>
        <v>12.584415584415584</v>
      </c>
      <c r="V7" s="51">
        <v>12.58</v>
      </c>
      <c r="W7" s="12"/>
      <c r="X7" s="52" t="s">
        <v>69</v>
      </c>
      <c r="Y7" s="52">
        <v>50</v>
      </c>
      <c r="Z7" s="52">
        <v>41</v>
      </c>
      <c r="AA7" s="52">
        <v>23</v>
      </c>
      <c r="AB7" s="53">
        <v>5</v>
      </c>
      <c r="AC7" s="54">
        <v>2</v>
      </c>
      <c r="AD7" s="55">
        <f t="shared" si="6"/>
        <v>4.7149999999999997E-2</v>
      </c>
      <c r="AE7" s="56">
        <f t="shared" si="7"/>
        <v>2757.1580063626725</v>
      </c>
      <c r="AF7" s="57">
        <v>3000</v>
      </c>
      <c r="AG7" s="58">
        <f t="shared" si="8"/>
        <v>1.0880769230769229</v>
      </c>
      <c r="AH7" s="41" t="s">
        <v>78</v>
      </c>
      <c r="AI7" s="59">
        <v>0.27500000000000002</v>
      </c>
      <c r="AJ7" s="58">
        <f t="shared" si="15"/>
        <v>3.4595000000000002</v>
      </c>
      <c r="AK7" s="58">
        <f t="shared" si="0"/>
        <v>17.127576923076923</v>
      </c>
      <c r="AL7" s="59">
        <v>0.1</v>
      </c>
      <c r="AM7" s="58">
        <f t="shared" si="1"/>
        <v>2.4969999999999999</v>
      </c>
      <c r="AN7" s="59">
        <v>0.04</v>
      </c>
      <c r="AO7" s="58">
        <f t="shared" si="2"/>
        <v>0.99880000000000002</v>
      </c>
      <c r="AP7" s="59">
        <v>0</v>
      </c>
      <c r="AQ7" s="58">
        <f t="shared" si="3"/>
        <v>0</v>
      </c>
      <c r="AR7" s="40">
        <v>0</v>
      </c>
      <c r="AS7" s="10">
        <v>0</v>
      </c>
      <c r="AT7" s="58">
        <v>0</v>
      </c>
      <c r="AU7" s="58">
        <f t="shared" si="16"/>
        <v>3.4958</v>
      </c>
      <c r="AV7" s="58">
        <f t="shared" si="4"/>
        <v>20.623376923076922</v>
      </c>
      <c r="AW7" s="60">
        <f t="shared" si="10"/>
        <v>0.17407381165090416</v>
      </c>
      <c r="AX7" s="58">
        <f>IF(BB7="","",BA7*(1-BB7))</f>
        <v>23.109111000000002</v>
      </c>
      <c r="AY7" s="61">
        <v>24.97</v>
      </c>
      <c r="AZ7" s="12"/>
      <c r="BA7" s="12">
        <v>79.989999999999995</v>
      </c>
      <c r="BB7" s="59">
        <v>0.71109999999999995</v>
      </c>
      <c r="BC7" s="60">
        <f t="shared" si="12"/>
        <v>0.68783597949743713</v>
      </c>
      <c r="BD7" s="11">
        <v>1484</v>
      </c>
      <c r="BE7" s="58">
        <f t="shared" si="13"/>
        <v>30605.091353846154</v>
      </c>
      <c r="BF7" s="58">
        <f t="shared" si="14"/>
        <v>37055.479999999996</v>
      </c>
      <c r="BH7" s="2"/>
      <c r="BI7" s="2"/>
    </row>
  </sheetData>
  <sheetProtection insertRows="0" deleteRows="0" sort="0"/>
  <protectedRanges>
    <protectedRange sqref="J2:J7 M5:N7 L8:N247 P8:AY247 Q2:X7 N2:N4 AB2:AR7 BA2:BD247 AT2:AW7 A8:J247 A2:G7" name="Range1"/>
    <protectedRange sqref="AX2:AX7" name="Range1_1"/>
    <protectedRange sqref="K2:K250" name="Range1_2"/>
    <protectedRange sqref="O2:O245" name="Range1_3"/>
    <protectedRange sqref="AZ2:AZ245" name="Range1_4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R2:R7</xm:sqref>
        </x14:dataValidation>
        <x14:dataValidation type="list" allowBlank="1" showInputMessage="1" showErrorMessage="1">
          <x14:formula1>
            <xm:f>[1]Data!#REF!</xm:f>
          </x14:formula1>
          <xm:sqref>X2:X7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2026-03-25T01:37:58Z</dcterms:created>
  <dcterms:modified xsi:type="dcterms:W3CDTF">2026-03-25T01:39:10Z</dcterms:modified>
</cp:coreProperties>
</file>