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8ED1834-D20C-4A2F-8DB7-F3DDA1E087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9" i="12" l="1"/>
  <c r="BC9" i="12"/>
  <c r="AZ9" i="12"/>
  <c r="AT9" i="12"/>
  <c r="AR9" i="12"/>
  <c r="AP9" i="12"/>
  <c r="AN9" i="12"/>
  <c r="AK9" i="12"/>
  <c r="AE9" i="12"/>
  <c r="AF9" i="12" s="1"/>
  <c r="BI8" i="12"/>
  <c r="BC8" i="12"/>
  <c r="AZ8" i="12"/>
  <c r="AT8" i="12"/>
  <c r="AR8" i="12"/>
  <c r="AP8" i="12"/>
  <c r="AN8" i="12"/>
  <c r="AK8" i="12"/>
  <c r="AE8" i="12"/>
  <c r="AF8" i="12" s="1"/>
  <c r="BI7" i="12"/>
  <c r="BC7" i="12"/>
  <c r="AZ7" i="12"/>
  <c r="AT7" i="12"/>
  <c r="AR7" i="12"/>
  <c r="AP7" i="12"/>
  <c r="AN7" i="12"/>
  <c r="AK7" i="12"/>
  <c r="AE7" i="12"/>
  <c r="AF7" i="12" s="1"/>
  <c r="AH7" i="12" s="1"/>
  <c r="BI6" i="12"/>
  <c r="BC6" i="12"/>
  <c r="AZ6" i="12"/>
  <c r="AT6" i="12"/>
  <c r="AR6" i="12"/>
  <c r="AP6" i="12"/>
  <c r="AN6" i="12"/>
  <c r="AK6" i="12"/>
  <c r="AE6" i="12"/>
  <c r="AF6" i="12" s="1"/>
  <c r="BI5" i="12"/>
  <c r="BC5" i="12"/>
  <c r="AZ5" i="12"/>
  <c r="AT5" i="12"/>
  <c r="AR5" i="12"/>
  <c r="AP5" i="12"/>
  <c r="AN5" i="12"/>
  <c r="AK5" i="12"/>
  <c r="AE5" i="12"/>
  <c r="AF5" i="12" s="1"/>
  <c r="BI4" i="12"/>
  <c r="BC4" i="12"/>
  <c r="AZ4" i="12"/>
  <c r="AT4" i="12"/>
  <c r="AR4" i="12"/>
  <c r="AP4" i="12"/>
  <c r="AN4" i="12"/>
  <c r="AK4" i="12"/>
  <c r="AE4" i="12"/>
  <c r="AF4" i="12" s="1"/>
  <c r="BI3" i="12"/>
  <c r="BC3" i="12"/>
  <c r="AZ3" i="12"/>
  <c r="AT3" i="12"/>
  <c r="AR3" i="12"/>
  <c r="AP3" i="12"/>
  <c r="AN3" i="12"/>
  <c r="AK3" i="12"/>
  <c r="AE3" i="12"/>
  <c r="AF3" i="12" s="1"/>
  <c r="AH3" i="12" s="1"/>
  <c r="AL3" i="12" s="1"/>
  <c r="BI2" i="12"/>
  <c r="BC2" i="12"/>
  <c r="AZ2" i="12"/>
  <c r="AT2" i="12"/>
  <c r="AR2" i="12"/>
  <c r="AP2" i="12"/>
  <c r="AN2" i="12"/>
  <c r="AK2" i="12"/>
  <c r="AE2" i="12"/>
  <c r="AF2" i="12" s="1"/>
  <c r="AL7" i="12" l="1"/>
  <c r="AV8" i="12"/>
  <c r="AW8" i="12" s="1"/>
  <c r="AH8" i="12"/>
  <c r="AL8" i="12" s="1"/>
  <c r="BD8" i="12"/>
  <c r="AH9" i="12"/>
  <c r="AL9" i="12" s="1"/>
  <c r="AV9" i="12"/>
  <c r="AW9" i="12" s="1"/>
  <c r="BD9" i="12" s="1"/>
  <c r="AH5" i="12"/>
  <c r="AL5" i="12" s="1"/>
  <c r="AV5" i="12"/>
  <c r="AW5" i="12" s="1"/>
  <c r="BD5" i="12" s="1"/>
  <c r="AH2" i="12"/>
  <c r="AL2" i="12" s="1"/>
  <c r="AV2" i="12"/>
  <c r="AW2" i="12" s="1"/>
  <c r="BD2" i="12" s="1"/>
  <c r="AV4" i="12"/>
  <c r="AW4" i="12" s="1"/>
  <c r="BD4" i="12" s="1"/>
  <c r="AH4" i="12"/>
  <c r="AL4" i="12" s="1"/>
  <c r="AV6" i="12"/>
  <c r="AW6" i="12" s="1"/>
  <c r="BD6" i="12" s="1"/>
  <c r="AH6" i="12"/>
  <c r="AL6" i="12" s="1"/>
  <c r="AV3" i="12"/>
  <c r="AW3" i="12" s="1"/>
  <c r="BD3" i="12" s="1"/>
  <c r="BE3" i="12" s="1"/>
  <c r="AV7" i="12"/>
  <c r="AW7" i="12" s="1"/>
  <c r="BD7" i="12" s="1"/>
  <c r="BE7" i="12" s="1"/>
  <c r="BE8" i="12" l="1"/>
  <c r="BE4" i="12"/>
  <c r="BF4" i="12" s="1"/>
  <c r="BF3" i="12"/>
  <c r="BF7" i="12"/>
  <c r="BE5" i="12"/>
  <c r="BE9" i="12"/>
  <c r="BE2" i="12"/>
  <c r="BF8" i="12"/>
  <c r="BE6" i="12"/>
  <c r="BF6" i="12" l="1"/>
  <c r="BF9" i="12"/>
  <c r="BF2" i="12"/>
  <c r="BF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21ECF2A7-B950-4495-9676-00529CC8A2C2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8C4E7BFD-1051-4C54-B380-08CAAC13073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AE8870AC-BB8F-4D1C-9BB4-340DF48FE77A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47B9159-151E-4D1D-8A48-FEEEC354B5F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A0C2724D-F8C8-4C7E-B2F3-36122EB2455D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1D56C02C-A115-4BE7-9F3E-655080700C3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A209E3E8-7841-43C6-A08D-240D13565DFC}">
      <text>
        <r>
          <rPr>
            <sz val="11"/>
            <rFont val="Calibri"/>
            <family val="2"/>
          </rPr>
          <t>[JLA POE Price Quote (Value)]*[DA %]</t>
        </r>
      </text>
    </comment>
    <comment ref="AP1" authorId="0" shapeId="0" xr:uid="{92F342DF-BC79-4351-8EA9-F4D68FBF2D04}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 xr:uid="{F53450FC-8911-4F03-83D2-8DC8C5675D79}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 xr:uid="{A19325A4-6FBB-441F-A992-9714D2B92CD2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11231E09-DE3D-4435-BB7C-72177C81EBF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W1" authorId="0" shapeId="0" xr:uid="{A710614C-6D9A-48B1-AF3B-9517EBB0AD2B}">
      <text>
        <r>
          <rPr>
            <sz val="11"/>
            <rFont val="Calibri"/>
            <family val="2"/>
          </rPr>
          <t>[JLA POE Price Quote (Value)]*[Load 1 %]</t>
        </r>
      </text>
    </comment>
    <comment ref="AZ1" authorId="0" shapeId="0" xr:uid="{6D731E09-432B-4876-A1A7-136A0072E700}">
      <text>
        <r>
          <rPr>
            <sz val="11"/>
            <rFont val="Calibri"/>
            <family val="2"/>
          </rPr>
          <t>[JLA POE Price Quote (Value)]*[Load 2 %]</t>
        </r>
      </text>
    </comment>
    <comment ref="BC1" authorId="0" shapeId="0" xr:uid="{084373DD-BB4F-4A8A-825D-E74C9683273B}">
      <text>
        <r>
          <rPr>
            <sz val="11"/>
            <rFont val="Calibri"/>
            <family val="2"/>
          </rPr>
          <t>[JLA POE Price Quote (Value)]*[Load 3 %]</t>
        </r>
      </text>
    </comment>
    <comment ref="BD1" authorId="0" shapeId="0" xr:uid="{E3956E8D-E45B-44A3-B9E4-B6738E5A2565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E1" authorId="0" shapeId="0" xr:uid="{6AC5DFFA-15FE-43DC-A1E4-F10394B30F72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ADD48516-5BB1-4F8D-9E68-E69644CA62C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I1" authorId="0" shapeId="0" xr:uid="{1994CCAB-DC52-4A81-8A1C-AAEB835B2595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</commentList>
</comments>
</file>

<file path=xl/sharedStrings.xml><?xml version="1.0" encoding="utf-8"?>
<sst xmlns="http://schemas.openxmlformats.org/spreadsheetml/2006/main" count="174" uniqueCount="96">
  <si>
    <t>Brand</t>
  </si>
  <si>
    <t>Package Type</t>
  </si>
  <si>
    <t>Licensor</t>
  </si>
  <si>
    <t>Normal</t>
  </si>
  <si>
    <t>THROW WRAP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</si>
  <si>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</si>
  <si>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</si>
  <si>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</si>
  <si>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</si>
  <si>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</si>
  <si>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</si>
  <si>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</si>
  <si>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</si>
  <si>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</si>
  <si>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</si>
  <si>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</si>
  <si>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</si>
  <si>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</si>
  <si>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</si>
  <si>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</si>
  <si>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</si>
  <si>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</si>
  <si>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</si>
  <si>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</si>
  <si>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</si>
  <si>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</si>
  <si>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</si>
  <si>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</si>
  <si>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</si>
  <si>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</si>
  <si>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</si>
  <si>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</si>
  <si>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</si>
  <si>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</si>
  <si>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</si>
  <si>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</si>
  <si>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</si>
  <si>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</si>
  <si>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</si>
  <si>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</si>
  <si>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</si>
  <si>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</si>
  <si>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</si>
  <si>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</si>
  <si>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</si>
  <si>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</si>
  <si>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</si>
  <si>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</si>
  <si>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</si>
  <si>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</si>
  <si>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</si>
  <si>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</si>
  <si>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</si>
  <si>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</si>
  <si>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</si>
  <si>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</si>
  <si>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</si>
  <si>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</si>
  <si>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</si>
  <si>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</si>
  <si>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</si>
  <si>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</si>
  <si>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</si>
  <si>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</si>
  <si>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</si>
  <si>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</si>
  <si>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</si>
  <si>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</si>
  <si>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</si>
  <si>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</si>
  <si>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</si>
  <si>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</si>
  <si>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Botanical</t>
  </si>
  <si>
    <t>Whittaker Red</t>
  </si>
  <si>
    <t>Whittaker Blue</t>
  </si>
  <si>
    <t>Fairisle</t>
  </si>
  <si>
    <t>Holiday Plaid</t>
  </si>
  <si>
    <t>Nutcracker Bears</t>
  </si>
  <si>
    <t>Plaid Bears</t>
  </si>
  <si>
    <t>Winter Bears</t>
  </si>
  <si>
    <t>022164610970</t>
  </si>
  <si>
    <t>022164610963</t>
  </si>
  <si>
    <t>022164610994</t>
  </si>
  <si>
    <t>022164720792</t>
  </si>
  <si>
    <t>022164720808</t>
  </si>
  <si>
    <t>022164720815</t>
  </si>
  <si>
    <t>022164720822</t>
  </si>
  <si>
    <t>022164720839</t>
  </si>
  <si>
    <t>MCH58-6393</t>
    <phoneticPr fontId="10" type="noConversion"/>
  </si>
  <si>
    <t>MCH58-6394</t>
  </si>
  <si>
    <t>MCH58-6395</t>
  </si>
  <si>
    <t>MCH58-6396</t>
  </si>
  <si>
    <t>MCH58-6397</t>
  </si>
  <si>
    <t>MCH58-6398</t>
  </si>
  <si>
    <t>MCH58-6399</t>
  </si>
  <si>
    <t>MCH58-6400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</si>
</sst>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178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77" fontId="6" fillId="3" borderId="1" xfId="1" applyNumberFormat="1" applyFont="1" applyFill="1" applyBorder="1" applyAlignment="1"/>
    <xf numFmtId="177" fontId="2" fillId="6" borderId="2" xfId="0" applyNumberFormat="1" applyFont="1" applyFill="1" applyBorder="1" applyAlignment="1">
      <alignment horizontal="center"/>
    </xf>
    <xf numFmtId="177" fontId="2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7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80" fontId="6" fillId="0" borderId="1" xfId="1" applyNumberFormat="1" applyFont="1" applyBorder="1" applyAlignment="1"/>
    <xf numFmtId="1" fontId="6" fillId="0" borderId="1" xfId="1" applyNumberFormat="1" applyFont="1" applyBorder="1" applyAlignment="1"/>
    <xf numFmtId="177" fontId="6" fillId="0" borderId="1" xfId="1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77" fontId="6" fillId="5" borderId="1" xfId="1" applyNumberFormat="1" applyFont="1" applyFill="1" applyBorder="1" applyAlignment="1"/>
    <xf numFmtId="10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77" fontId="6" fillId="4" borderId="1" xfId="1" applyNumberFormat="1" applyFont="1" applyFill="1" applyBorder="1" applyAlignment="1"/>
    <xf numFmtId="10" fontId="6" fillId="4" borderId="1" xfId="1" applyNumberFormat="1" applyFont="1" applyFill="1" applyBorder="1" applyAlignment="1"/>
    <xf numFmtId="0" fontId="7" fillId="7" borderId="0" xfId="0" applyFont="1" applyFill="1" applyAlignment="1">
      <alignment horizontal="center"/>
    </xf>
    <xf numFmtId="177" fontId="2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77" fontId="8" fillId="4" borderId="2" xfId="1" applyNumberFormat="1" applyFont="1" applyFill="1" applyBorder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3" fillId="0" borderId="1" xfId="0" applyFont="1" applyBorder="1" applyAlignment="1"/>
    <xf numFmtId="0" fontId="3" fillId="0" borderId="1" xfId="4" applyBorder="1" applyAlignment="1"/>
    <xf numFmtId="0" fontId="4" fillId="0" borderId="1" xfId="7" applyFont="1" applyBorder="1" applyAlignment="1">
      <alignment horizontal="left"/>
    </xf>
    <xf numFmtId="0" fontId="3" fillId="5" borderId="1" xfId="0" applyFont="1" applyFill="1" applyBorder="1" applyAlignment="1"/>
    <xf numFmtId="49" fontId="3" fillId="5" borderId="1" xfId="0" applyNumberFormat="1" applyFont="1" applyFill="1" applyBorder="1" applyAlignment="1"/>
    <xf numFmtId="178" fontId="0" fillId="0" borderId="1" xfId="0" applyNumberFormat="1" applyBorder="1" applyAlignment="1"/>
    <xf numFmtId="2" fontId="0" fillId="0" borderId="1" xfId="0" applyNumberFormat="1" applyBorder="1" applyAlignment="1"/>
    <xf numFmtId="177" fontId="0" fillId="2" borderId="1" xfId="5" applyNumberFormat="1" applyFont="1" applyFill="1" applyBorder="1" applyAlignment="1"/>
    <xf numFmtId="177" fontId="0" fillId="0" borderId="2" xfId="0" applyNumberFormat="1" applyBorder="1" applyAlignment="1"/>
    <xf numFmtId="7" fontId="0" fillId="0" borderId="1" xfId="0" applyNumberFormat="1" applyBorder="1" applyAlignment="1"/>
    <xf numFmtId="179" fontId="0" fillId="0" borderId="1" xfId="0" applyNumberFormat="1" applyBorder="1" applyAlignment="1"/>
    <xf numFmtId="1" fontId="0" fillId="0" borderId="1" xfId="0" applyNumberFormat="1" applyBorder="1" applyAlignment="1"/>
    <xf numFmtId="180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77" fontId="0" fillId="0" borderId="1" xfId="0" applyNumberFormat="1" applyBorder="1" applyAlignment="1"/>
    <xf numFmtId="0" fontId="0" fillId="5" borderId="1" xfId="0" applyFill="1" applyBorder="1" applyAlignment="1"/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4A9E-F708-4770-9380-B54B734A18B3}">
  <dimension ref="A1:BJ9"/>
  <sheetViews>
    <sheetView tabSelected="1" topLeftCell="AL1" workbookViewId="0">
      <selection activeCell="BB18" sqref="BB18"/>
    </sheetView>
  </sheetViews>
  <sheetFormatPr defaultRowHeight="15"/>
  <cols>
    <col min="13" max="13" width="18.85546875" customWidth="1"/>
  </cols>
  <sheetData>
    <row r="1" spans="1:62" s="29" customFormat="1" ht="68.099999999999994" customHeight="1">
      <c r="A1" s="1" t="s">
        <v>6</v>
      </c>
      <c r="B1" s="1" t="s">
        <v>7</v>
      </c>
      <c r="C1" s="2" t="s">
        <v>8</v>
      </c>
      <c r="D1" s="3" t="s">
        <v>0</v>
      </c>
      <c r="E1" s="3" t="s">
        <v>2</v>
      </c>
      <c r="F1" s="4" t="s">
        <v>58</v>
      </c>
      <c r="G1" s="2" t="s">
        <v>9</v>
      </c>
      <c r="H1" s="5" t="s">
        <v>10</v>
      </c>
      <c r="I1" s="6" t="s">
        <v>60</v>
      </c>
      <c r="J1" s="5" t="s">
        <v>11</v>
      </c>
      <c r="K1" s="6" t="s">
        <v>62</v>
      </c>
      <c r="L1" s="5" t="s">
        <v>12</v>
      </c>
      <c r="M1" s="5" t="s">
        <v>13</v>
      </c>
      <c r="N1" s="2" t="s">
        <v>14</v>
      </c>
      <c r="O1" s="2" t="s">
        <v>64</v>
      </c>
      <c r="P1" s="2" t="s">
        <v>15</v>
      </c>
      <c r="Q1" s="2" t="s">
        <v>15</v>
      </c>
      <c r="R1" s="2" t="s">
        <v>16</v>
      </c>
      <c r="S1" s="6" t="s">
        <v>61</v>
      </c>
      <c r="T1" s="7" t="s">
        <v>17</v>
      </c>
      <c r="U1" s="8" t="s">
        <v>18</v>
      </c>
      <c r="V1" s="9" t="s">
        <v>19</v>
      </c>
      <c r="W1" s="10" t="s">
        <v>20</v>
      </c>
      <c r="X1" s="11" t="s">
        <v>21</v>
      </c>
      <c r="Y1" s="12" t="s">
        <v>1</v>
      </c>
      <c r="Z1" s="13" t="s">
        <v>22</v>
      </c>
      <c r="AA1" s="13" t="s">
        <v>23</v>
      </c>
      <c r="AB1" s="13" t="s">
        <v>24</v>
      </c>
      <c r="AC1" s="14" t="s">
        <v>25</v>
      </c>
      <c r="AD1" s="15" t="s">
        <v>26</v>
      </c>
      <c r="AE1" s="16" t="s">
        <v>27</v>
      </c>
      <c r="AF1" s="17" t="s">
        <v>28</v>
      </c>
      <c r="AG1" s="1" t="s">
        <v>29</v>
      </c>
      <c r="AH1" s="18" t="s">
        <v>30</v>
      </c>
      <c r="AI1" s="1" t="s">
        <v>31</v>
      </c>
      <c r="AJ1" s="19" t="s">
        <v>32</v>
      </c>
      <c r="AK1" s="20" t="s">
        <v>33</v>
      </c>
      <c r="AL1" s="18" t="s">
        <v>34</v>
      </c>
      <c r="AM1" s="19" t="s">
        <v>35</v>
      </c>
      <c r="AN1" s="18" t="s">
        <v>36</v>
      </c>
      <c r="AO1" s="19" t="s">
        <v>37</v>
      </c>
      <c r="AP1" s="18" t="s">
        <v>38</v>
      </c>
      <c r="AQ1" s="19" t="s">
        <v>39</v>
      </c>
      <c r="AR1" s="18" t="s">
        <v>40</v>
      </c>
      <c r="AS1" s="21" t="s">
        <v>41</v>
      </c>
      <c r="AT1" s="18" t="s">
        <v>42</v>
      </c>
      <c r="AU1" s="12" t="s">
        <v>43</v>
      </c>
      <c r="AV1" s="19" t="s">
        <v>44</v>
      </c>
      <c r="AW1" s="18" t="s">
        <v>45</v>
      </c>
      <c r="AX1" s="22" t="s">
        <v>46</v>
      </c>
      <c r="AY1" s="19" t="s">
        <v>47</v>
      </c>
      <c r="AZ1" s="18" t="s">
        <v>48</v>
      </c>
      <c r="BA1" s="22" t="s">
        <v>49</v>
      </c>
      <c r="BB1" s="19" t="s">
        <v>50</v>
      </c>
      <c r="BC1" s="18" t="s">
        <v>51</v>
      </c>
      <c r="BD1" s="18" t="s">
        <v>52</v>
      </c>
      <c r="BE1" s="23" t="s">
        <v>53</v>
      </c>
      <c r="BF1" s="24" t="s">
        <v>54</v>
      </c>
      <c r="BG1" s="25" t="s">
        <v>55</v>
      </c>
      <c r="BH1" s="26" t="s">
        <v>56</v>
      </c>
      <c r="BI1" s="27" t="s">
        <v>57</v>
      </c>
      <c r="BJ1" s="28" t="s">
        <v>63</v>
      </c>
    </row>
    <row r="2" spans="1:62" s="29" customFormat="1">
      <c r="A2" s="30">
        <v>2</v>
      </c>
      <c r="B2" s="31"/>
      <c r="C2" s="31"/>
      <c r="D2" s="31" t="s">
        <v>5</v>
      </c>
      <c r="E2" s="31"/>
      <c r="F2" s="31" t="s">
        <v>4</v>
      </c>
      <c r="G2" s="32" t="s">
        <v>65</v>
      </c>
      <c r="H2" s="31" t="s">
        <v>71</v>
      </c>
      <c r="I2" s="31" t="s">
        <v>69</v>
      </c>
      <c r="J2" s="32" t="s">
        <v>70</v>
      </c>
      <c r="K2" s="33" t="s">
        <v>66</v>
      </c>
      <c r="L2" s="31" t="s">
        <v>67</v>
      </c>
      <c r="M2" s="32" t="s">
        <v>72</v>
      </c>
      <c r="N2" s="34"/>
      <c r="O2" s="34"/>
      <c r="P2" s="35"/>
      <c r="Q2" s="35" t="s">
        <v>88</v>
      </c>
      <c r="R2" s="36" t="s">
        <v>82</v>
      </c>
      <c r="S2" s="31" t="s">
        <v>59</v>
      </c>
      <c r="T2" s="37">
        <v>26.36</v>
      </c>
      <c r="U2" s="38">
        <v>7.8</v>
      </c>
      <c r="V2" s="39">
        <v>3.38</v>
      </c>
      <c r="W2" s="40">
        <v>3.38</v>
      </c>
      <c r="X2" s="41">
        <v>3.38</v>
      </c>
      <c r="Y2" s="31" t="s">
        <v>3</v>
      </c>
      <c r="Z2" s="42">
        <v>38</v>
      </c>
      <c r="AA2" s="42">
        <v>33</v>
      </c>
      <c r="AB2" s="42">
        <v>36</v>
      </c>
      <c r="AC2" s="38">
        <v>2</v>
      </c>
      <c r="AD2" s="43">
        <v>4</v>
      </c>
      <c r="AE2" s="44">
        <f t="shared" ref="AE2:AE9" si="0">IF(Z2="","",Z2*AA2*AB2/1000000)</f>
        <v>4.4999999999999998E-2</v>
      </c>
      <c r="AF2" s="45">
        <f t="shared" ref="AF2:AF9" si="1">IF(AD2="","",65/AE2*AD2)</f>
        <v>5778</v>
      </c>
      <c r="AG2" s="31">
        <v>3200</v>
      </c>
      <c r="AH2" s="46">
        <f t="shared" ref="AH2:AH9" si="2">IF(ISERROR(AG2/AF2),"",AG2/AF2)</f>
        <v>0.55000000000000004</v>
      </c>
      <c r="AI2" s="31" t="s">
        <v>68</v>
      </c>
      <c r="AJ2" s="47">
        <v>0.185</v>
      </c>
      <c r="AK2" s="46">
        <f t="shared" ref="AK2:AK9" si="3">IF(ISERROR(W2*AJ2),"",W2*AJ2)</f>
        <v>0.63</v>
      </c>
      <c r="AL2" s="46">
        <f t="shared" ref="AL2:AL9" si="4">IF(ISERROR(W2+AH2+AK2),"",W2+AH2+AK2)</f>
        <v>4.5599999999999996</v>
      </c>
      <c r="AM2" s="47">
        <v>0.05</v>
      </c>
      <c r="AN2" s="46">
        <f t="shared" ref="AN2:AN9" si="5">IF(ISERROR(BG2*AM2),"",BG2*AM2)</f>
        <v>0.31</v>
      </c>
      <c r="AO2" s="47"/>
      <c r="AP2" s="46">
        <f t="shared" ref="AP2:AP9" si="6">IF(ISERROR(BG2*AO2),"",BG2*AO2)</f>
        <v>0</v>
      </c>
      <c r="AQ2" s="47"/>
      <c r="AR2" s="46">
        <f t="shared" ref="AR2:AR9" si="7">IF(ISERROR(BG2*AQ2),"",BG2*AQ2)</f>
        <v>0</v>
      </c>
      <c r="AS2" s="47"/>
      <c r="AT2" s="46">
        <f t="shared" ref="AT2:AT9" si="8">IF(ISERROR(BG2*AS2),"",BG2*AS2)</f>
        <v>0</v>
      </c>
      <c r="AU2" s="31">
        <v>200</v>
      </c>
      <c r="AV2" s="47">
        <f>AU2/AF2/BG2</f>
        <v>5.4999999999999997E-3</v>
      </c>
      <c r="AW2" s="46">
        <f t="shared" ref="AW2:AW9" si="9">IF(ISERROR(BG2*AV2),"",BG2*AV2)</f>
        <v>0.03</v>
      </c>
      <c r="AX2" s="46"/>
      <c r="AY2" s="47"/>
      <c r="AZ2" s="46">
        <f t="shared" ref="AZ2:AZ9" si="10">IF(ISERROR(BG2*AY2),"",BG2*AY2)</f>
        <v>0</v>
      </c>
      <c r="BA2" s="46"/>
      <c r="BB2" s="47"/>
      <c r="BC2" s="46">
        <f t="shared" ref="BC2:BC9" si="11">IF(ISERROR(BG2*BB2),"",BG2*BB2)</f>
        <v>0</v>
      </c>
      <c r="BD2" s="46">
        <f t="shared" ref="BD2:BD9" si="12">IF(ISERROR(AN2+AP2+AR2+AW2),"",AN2+AP2+AR2+AW2)</f>
        <v>0.34</v>
      </c>
      <c r="BE2" s="46">
        <f t="shared" ref="BE2:BE9" si="13">IF(ISERROR(AL2+BD2),"",AL2+BD2)</f>
        <v>4.9000000000000004</v>
      </c>
      <c r="BF2" s="48">
        <f t="shared" ref="BF2:BF9" si="14">IF(ISERROR((BG2-BE2)/BG2),"",(BG2-BE2)/BG2)</f>
        <v>0.2147</v>
      </c>
      <c r="BG2" s="49">
        <v>6.24</v>
      </c>
      <c r="BH2" s="49">
        <v>12.99</v>
      </c>
      <c r="BI2" s="48">
        <f t="shared" ref="BI2:BI9" si="15">IF(ISERROR((BH2-BG2)/BH2),"",(BH2-BG2)/BH2)</f>
        <v>0.51959999999999995</v>
      </c>
      <c r="BJ2" s="49"/>
    </row>
    <row r="3" spans="1:62" s="29" customFormat="1">
      <c r="A3" s="30">
        <v>2</v>
      </c>
      <c r="B3" s="31"/>
      <c r="C3" s="31"/>
      <c r="D3" s="31" t="s">
        <v>5</v>
      </c>
      <c r="E3" s="31"/>
      <c r="F3" s="31" t="s">
        <v>4</v>
      </c>
      <c r="G3" s="32" t="s">
        <v>65</v>
      </c>
      <c r="H3" s="31" t="s">
        <v>71</v>
      </c>
      <c r="I3" s="31" t="s">
        <v>69</v>
      </c>
      <c r="J3" s="32" t="s">
        <v>70</v>
      </c>
      <c r="K3" s="33" t="s">
        <v>66</v>
      </c>
      <c r="L3" s="31" t="s">
        <v>67</v>
      </c>
      <c r="M3" s="32" t="s">
        <v>73</v>
      </c>
      <c r="N3" s="34"/>
      <c r="O3" s="34"/>
      <c r="P3" s="35"/>
      <c r="Q3" s="35" t="s">
        <v>89</v>
      </c>
      <c r="R3" s="36" t="s">
        <v>80</v>
      </c>
      <c r="S3" s="31" t="s">
        <v>59</v>
      </c>
      <c r="T3" s="37">
        <v>26.13</v>
      </c>
      <c r="U3" s="38">
        <v>7.8</v>
      </c>
      <c r="V3" s="39">
        <v>3.35</v>
      </c>
      <c r="W3" s="40">
        <v>3.35</v>
      </c>
      <c r="X3" s="41">
        <v>3.35</v>
      </c>
      <c r="Y3" s="31" t="s">
        <v>3</v>
      </c>
      <c r="Z3" s="42">
        <v>38</v>
      </c>
      <c r="AA3" s="42">
        <v>33</v>
      </c>
      <c r="AB3" s="42">
        <v>36</v>
      </c>
      <c r="AC3" s="38">
        <v>2</v>
      </c>
      <c r="AD3" s="43">
        <v>4</v>
      </c>
      <c r="AE3" s="44">
        <f t="shared" si="0"/>
        <v>4.4999999999999998E-2</v>
      </c>
      <c r="AF3" s="45">
        <f t="shared" si="1"/>
        <v>5778</v>
      </c>
      <c r="AG3" s="31">
        <v>3200</v>
      </c>
      <c r="AH3" s="46">
        <f t="shared" si="2"/>
        <v>0.55000000000000004</v>
      </c>
      <c r="AI3" s="31" t="s">
        <v>68</v>
      </c>
      <c r="AJ3" s="47">
        <v>0.185</v>
      </c>
      <c r="AK3" s="46">
        <f t="shared" si="3"/>
        <v>0.62</v>
      </c>
      <c r="AL3" s="46">
        <f t="shared" si="4"/>
        <v>4.5199999999999996</v>
      </c>
      <c r="AM3" s="47">
        <v>0.05</v>
      </c>
      <c r="AN3" s="46">
        <f t="shared" si="5"/>
        <v>0.31</v>
      </c>
      <c r="AO3" s="47"/>
      <c r="AP3" s="46">
        <f t="shared" si="6"/>
        <v>0</v>
      </c>
      <c r="AQ3" s="47"/>
      <c r="AR3" s="46">
        <f t="shared" si="7"/>
        <v>0</v>
      </c>
      <c r="AS3" s="47"/>
      <c r="AT3" s="46">
        <f t="shared" si="8"/>
        <v>0</v>
      </c>
      <c r="AU3" s="31">
        <v>200</v>
      </c>
      <c r="AV3" s="47">
        <f t="shared" ref="AV3:AV9" si="16">AU3/AF3/BG3</f>
        <v>5.4999999999999997E-3</v>
      </c>
      <c r="AW3" s="46">
        <f t="shared" si="9"/>
        <v>0.03</v>
      </c>
      <c r="AX3" s="46"/>
      <c r="AY3" s="47"/>
      <c r="AZ3" s="46">
        <f t="shared" si="10"/>
        <v>0</v>
      </c>
      <c r="BA3" s="46"/>
      <c r="BB3" s="47"/>
      <c r="BC3" s="46">
        <f t="shared" si="11"/>
        <v>0</v>
      </c>
      <c r="BD3" s="46">
        <f t="shared" si="12"/>
        <v>0.34</v>
      </c>
      <c r="BE3" s="46">
        <f t="shared" si="13"/>
        <v>4.8600000000000003</v>
      </c>
      <c r="BF3" s="48">
        <f t="shared" si="14"/>
        <v>0.22120000000000001</v>
      </c>
      <c r="BG3" s="49">
        <v>6.24</v>
      </c>
      <c r="BH3" s="49">
        <v>12.99</v>
      </c>
      <c r="BI3" s="48">
        <f t="shared" si="15"/>
        <v>0.51959999999999995</v>
      </c>
      <c r="BJ3" s="49"/>
    </row>
    <row r="4" spans="1:62" s="29" customFormat="1">
      <c r="A4" s="30">
        <v>2</v>
      </c>
      <c r="B4" s="31"/>
      <c r="C4" s="31"/>
      <c r="D4" s="31" t="s">
        <v>5</v>
      </c>
      <c r="E4" s="31"/>
      <c r="F4" s="31" t="s">
        <v>4</v>
      </c>
      <c r="G4" s="32" t="s">
        <v>65</v>
      </c>
      <c r="H4" s="31" t="s">
        <v>71</v>
      </c>
      <c r="I4" s="31" t="s">
        <v>69</v>
      </c>
      <c r="J4" s="32" t="s">
        <v>70</v>
      </c>
      <c r="K4" s="33" t="s">
        <v>66</v>
      </c>
      <c r="L4" s="31" t="s">
        <v>67</v>
      </c>
      <c r="M4" s="32" t="s">
        <v>74</v>
      </c>
      <c r="N4" s="34"/>
      <c r="O4" s="34"/>
      <c r="P4" s="35"/>
      <c r="Q4" s="35" t="s">
        <v>90</v>
      </c>
      <c r="R4" s="36" t="s">
        <v>81</v>
      </c>
      <c r="S4" s="31" t="s">
        <v>59</v>
      </c>
      <c r="T4" s="37">
        <v>0</v>
      </c>
      <c r="U4" s="38">
        <v>7.8</v>
      </c>
      <c r="V4" s="39"/>
      <c r="W4" s="40">
        <v>0</v>
      </c>
      <c r="X4" s="41">
        <v>3.13</v>
      </c>
      <c r="Y4" s="31" t="s">
        <v>3</v>
      </c>
      <c r="Z4" s="42">
        <v>38</v>
      </c>
      <c r="AA4" s="42">
        <v>33</v>
      </c>
      <c r="AB4" s="42">
        <v>36</v>
      </c>
      <c r="AC4" s="38">
        <v>2</v>
      </c>
      <c r="AD4" s="43">
        <v>4</v>
      </c>
      <c r="AE4" s="44">
        <f t="shared" si="0"/>
        <v>4.4999999999999998E-2</v>
      </c>
      <c r="AF4" s="45">
        <f t="shared" si="1"/>
        <v>5778</v>
      </c>
      <c r="AG4" s="31">
        <v>3200</v>
      </c>
      <c r="AH4" s="46">
        <f t="shared" si="2"/>
        <v>0.55000000000000004</v>
      </c>
      <c r="AI4" s="31" t="s">
        <v>68</v>
      </c>
      <c r="AJ4" s="47">
        <v>0.185</v>
      </c>
      <c r="AK4" s="46">
        <f t="shared" si="3"/>
        <v>0</v>
      </c>
      <c r="AL4" s="46">
        <f t="shared" si="4"/>
        <v>0.55000000000000004</v>
      </c>
      <c r="AM4" s="47">
        <v>0.05</v>
      </c>
      <c r="AN4" s="46">
        <f t="shared" si="5"/>
        <v>0.31</v>
      </c>
      <c r="AO4" s="47"/>
      <c r="AP4" s="46">
        <f t="shared" si="6"/>
        <v>0</v>
      </c>
      <c r="AQ4" s="47"/>
      <c r="AR4" s="46">
        <f t="shared" si="7"/>
        <v>0</v>
      </c>
      <c r="AS4" s="47"/>
      <c r="AT4" s="46">
        <f t="shared" si="8"/>
        <v>0</v>
      </c>
      <c r="AU4" s="31">
        <v>200</v>
      </c>
      <c r="AV4" s="47">
        <f t="shared" si="16"/>
        <v>5.4999999999999997E-3</v>
      </c>
      <c r="AW4" s="46">
        <f t="shared" si="9"/>
        <v>0.03</v>
      </c>
      <c r="AX4" s="46"/>
      <c r="AY4" s="47"/>
      <c r="AZ4" s="46">
        <f t="shared" si="10"/>
        <v>0</v>
      </c>
      <c r="BA4" s="46"/>
      <c r="BB4" s="47"/>
      <c r="BC4" s="46">
        <f t="shared" si="11"/>
        <v>0</v>
      </c>
      <c r="BD4" s="46">
        <f t="shared" si="12"/>
        <v>0.34</v>
      </c>
      <c r="BE4" s="46">
        <f t="shared" si="13"/>
        <v>0.89</v>
      </c>
      <c r="BF4" s="48">
        <f t="shared" si="14"/>
        <v>0.85740000000000005</v>
      </c>
      <c r="BG4" s="49">
        <v>6.24</v>
      </c>
      <c r="BH4" s="49">
        <v>12.99</v>
      </c>
      <c r="BI4" s="48">
        <f t="shared" si="15"/>
        <v>0.51959999999999995</v>
      </c>
      <c r="BJ4" s="49"/>
    </row>
    <row r="5" spans="1:62" s="29" customFormat="1">
      <c r="A5" s="30">
        <v>2</v>
      </c>
      <c r="B5" s="31"/>
      <c r="C5" s="31"/>
      <c r="D5" s="31" t="s">
        <v>5</v>
      </c>
      <c r="E5" s="31"/>
      <c r="F5" s="31" t="s">
        <v>4</v>
      </c>
      <c r="G5" s="32" t="s">
        <v>65</v>
      </c>
      <c r="H5" s="31" t="s">
        <v>71</v>
      </c>
      <c r="I5" s="31" t="s">
        <v>69</v>
      </c>
      <c r="J5" s="32" t="s">
        <v>70</v>
      </c>
      <c r="K5" s="33" t="s">
        <v>66</v>
      </c>
      <c r="L5" s="31" t="s">
        <v>67</v>
      </c>
      <c r="M5" s="32" t="s">
        <v>75</v>
      </c>
      <c r="N5" s="34"/>
      <c r="O5" s="32"/>
      <c r="P5" s="50"/>
      <c r="Q5" s="35" t="s">
        <v>91</v>
      </c>
      <c r="R5" s="50" t="s">
        <v>83</v>
      </c>
      <c r="S5" s="31" t="s">
        <v>59</v>
      </c>
      <c r="T5" s="37">
        <v>0</v>
      </c>
      <c r="U5" s="38">
        <v>7.8</v>
      </c>
      <c r="V5" s="39"/>
      <c r="W5" s="40">
        <v>0</v>
      </c>
      <c r="X5" s="41"/>
      <c r="Y5" s="31" t="s">
        <v>3</v>
      </c>
      <c r="Z5" s="42">
        <v>38</v>
      </c>
      <c r="AA5" s="42">
        <v>33</v>
      </c>
      <c r="AB5" s="42">
        <v>36</v>
      </c>
      <c r="AC5" s="38">
        <v>2</v>
      </c>
      <c r="AD5" s="43">
        <v>4</v>
      </c>
      <c r="AE5" s="44">
        <f t="shared" si="0"/>
        <v>4.4999999999999998E-2</v>
      </c>
      <c r="AF5" s="45">
        <f t="shared" si="1"/>
        <v>5778</v>
      </c>
      <c r="AG5" s="31">
        <v>3200</v>
      </c>
      <c r="AH5" s="46">
        <f t="shared" si="2"/>
        <v>0.55000000000000004</v>
      </c>
      <c r="AI5" s="31" t="s">
        <v>68</v>
      </c>
      <c r="AJ5" s="47">
        <v>0.185</v>
      </c>
      <c r="AK5" s="46">
        <f t="shared" si="3"/>
        <v>0</v>
      </c>
      <c r="AL5" s="46">
        <f t="shared" si="4"/>
        <v>0.55000000000000004</v>
      </c>
      <c r="AM5" s="47">
        <v>0.05</v>
      </c>
      <c r="AN5" s="46">
        <f t="shared" si="5"/>
        <v>0.31</v>
      </c>
      <c r="AO5" s="47"/>
      <c r="AP5" s="46">
        <f t="shared" si="6"/>
        <v>0</v>
      </c>
      <c r="AQ5" s="47"/>
      <c r="AR5" s="46">
        <f t="shared" si="7"/>
        <v>0</v>
      </c>
      <c r="AS5" s="47"/>
      <c r="AT5" s="46">
        <f t="shared" si="8"/>
        <v>0</v>
      </c>
      <c r="AU5" s="31">
        <v>200</v>
      </c>
      <c r="AV5" s="47">
        <f t="shared" si="16"/>
        <v>5.4999999999999997E-3</v>
      </c>
      <c r="AW5" s="46">
        <f t="shared" si="9"/>
        <v>0.03</v>
      </c>
      <c r="AX5" s="46"/>
      <c r="AY5" s="47"/>
      <c r="AZ5" s="46">
        <f t="shared" si="10"/>
        <v>0</v>
      </c>
      <c r="BA5" s="46"/>
      <c r="BB5" s="47"/>
      <c r="BC5" s="46">
        <f t="shared" si="11"/>
        <v>0</v>
      </c>
      <c r="BD5" s="46">
        <f t="shared" si="12"/>
        <v>0.34</v>
      </c>
      <c r="BE5" s="46">
        <f t="shared" si="13"/>
        <v>0.89</v>
      </c>
      <c r="BF5" s="48">
        <f t="shared" si="14"/>
        <v>0.85740000000000005</v>
      </c>
      <c r="BG5" s="49">
        <v>6.24</v>
      </c>
      <c r="BH5" s="49">
        <v>12.99</v>
      </c>
      <c r="BI5" s="48">
        <f t="shared" si="15"/>
        <v>0.51959999999999995</v>
      </c>
      <c r="BJ5" s="49"/>
    </row>
    <row r="6" spans="1:62" s="29" customFormat="1">
      <c r="A6" s="30">
        <v>2</v>
      </c>
      <c r="B6" s="31"/>
      <c r="C6" s="31"/>
      <c r="D6" s="31" t="s">
        <v>5</v>
      </c>
      <c r="E6" s="31"/>
      <c r="F6" s="31" t="s">
        <v>4</v>
      </c>
      <c r="G6" s="32" t="s">
        <v>65</v>
      </c>
      <c r="H6" s="31" t="s">
        <v>71</v>
      </c>
      <c r="I6" s="31" t="s">
        <v>69</v>
      </c>
      <c r="J6" s="32" t="s">
        <v>70</v>
      </c>
      <c r="K6" s="33" t="s">
        <v>66</v>
      </c>
      <c r="L6" s="31" t="s">
        <v>67</v>
      </c>
      <c r="M6" s="32" t="s">
        <v>76</v>
      </c>
      <c r="N6" s="34"/>
      <c r="O6" s="32"/>
      <c r="P6" s="50"/>
      <c r="Q6" s="35" t="s">
        <v>92</v>
      </c>
      <c r="R6" s="50" t="s">
        <v>84</v>
      </c>
      <c r="S6" s="31" t="s">
        <v>59</v>
      </c>
      <c r="T6" s="37">
        <v>0</v>
      </c>
      <c r="U6" s="38">
        <v>7.8</v>
      </c>
      <c r="V6" s="39">
        <v>0</v>
      </c>
      <c r="W6" s="40">
        <v>0</v>
      </c>
      <c r="X6" s="41"/>
      <c r="Y6" s="31" t="s">
        <v>3</v>
      </c>
      <c r="Z6" s="42">
        <v>38</v>
      </c>
      <c r="AA6" s="42">
        <v>33</v>
      </c>
      <c r="AB6" s="42">
        <v>36</v>
      </c>
      <c r="AC6" s="38">
        <v>2</v>
      </c>
      <c r="AD6" s="43">
        <v>4</v>
      </c>
      <c r="AE6" s="44">
        <f t="shared" si="0"/>
        <v>4.4999999999999998E-2</v>
      </c>
      <c r="AF6" s="45">
        <f t="shared" si="1"/>
        <v>5778</v>
      </c>
      <c r="AG6" s="31">
        <v>3200</v>
      </c>
      <c r="AH6" s="46">
        <f t="shared" si="2"/>
        <v>0.55000000000000004</v>
      </c>
      <c r="AI6" s="31" t="s">
        <v>68</v>
      </c>
      <c r="AJ6" s="47">
        <v>0.185</v>
      </c>
      <c r="AK6" s="46">
        <f t="shared" si="3"/>
        <v>0</v>
      </c>
      <c r="AL6" s="46">
        <f t="shared" si="4"/>
        <v>0.55000000000000004</v>
      </c>
      <c r="AM6" s="47">
        <v>0.05</v>
      </c>
      <c r="AN6" s="46">
        <f t="shared" si="5"/>
        <v>0.31</v>
      </c>
      <c r="AO6" s="47"/>
      <c r="AP6" s="46">
        <f t="shared" si="6"/>
        <v>0</v>
      </c>
      <c r="AQ6" s="47"/>
      <c r="AR6" s="46">
        <f t="shared" si="7"/>
        <v>0</v>
      </c>
      <c r="AS6" s="47"/>
      <c r="AT6" s="46">
        <f t="shared" si="8"/>
        <v>0</v>
      </c>
      <c r="AU6" s="31">
        <v>200</v>
      </c>
      <c r="AV6" s="47">
        <f t="shared" si="16"/>
        <v>5.4999999999999997E-3</v>
      </c>
      <c r="AW6" s="46">
        <f t="shared" si="9"/>
        <v>0.03</v>
      </c>
      <c r="AX6" s="46"/>
      <c r="AY6" s="47"/>
      <c r="AZ6" s="46">
        <f t="shared" si="10"/>
        <v>0</v>
      </c>
      <c r="BA6" s="46"/>
      <c r="BB6" s="47"/>
      <c r="BC6" s="46">
        <f t="shared" si="11"/>
        <v>0</v>
      </c>
      <c r="BD6" s="46">
        <f t="shared" si="12"/>
        <v>0.34</v>
      </c>
      <c r="BE6" s="46">
        <f t="shared" si="13"/>
        <v>0.89</v>
      </c>
      <c r="BF6" s="48">
        <f t="shared" si="14"/>
        <v>0.85740000000000005</v>
      </c>
      <c r="BG6" s="49">
        <v>6.24</v>
      </c>
      <c r="BH6" s="49">
        <v>12.99</v>
      </c>
      <c r="BI6" s="48">
        <f t="shared" si="15"/>
        <v>0.51959999999999995</v>
      </c>
      <c r="BJ6" s="49"/>
    </row>
    <row r="7" spans="1:62" s="29" customFormat="1">
      <c r="A7" s="30">
        <v>2</v>
      </c>
      <c r="B7" s="31"/>
      <c r="C7" s="31"/>
      <c r="D7" s="31" t="s">
        <v>5</v>
      </c>
      <c r="E7" s="31"/>
      <c r="F7" s="31" t="s">
        <v>4</v>
      </c>
      <c r="G7" s="32" t="s">
        <v>65</v>
      </c>
      <c r="H7" s="31" t="s">
        <v>71</v>
      </c>
      <c r="I7" s="31" t="s">
        <v>69</v>
      </c>
      <c r="J7" s="32" t="s">
        <v>70</v>
      </c>
      <c r="K7" s="33" t="s">
        <v>66</v>
      </c>
      <c r="L7" s="31" t="s">
        <v>67</v>
      </c>
      <c r="M7" s="32" t="s">
        <v>77</v>
      </c>
      <c r="N7" s="34"/>
      <c r="O7" s="32"/>
      <c r="P7" s="50"/>
      <c r="Q7" s="35" t="s">
        <v>93</v>
      </c>
      <c r="R7" s="50" t="s">
        <v>85</v>
      </c>
      <c r="S7" s="31" t="s">
        <v>59</v>
      </c>
      <c r="T7" s="37">
        <v>0</v>
      </c>
      <c r="U7" s="38">
        <v>7.8</v>
      </c>
      <c r="V7" s="39">
        <v>0</v>
      </c>
      <c r="W7" s="40">
        <v>0</v>
      </c>
      <c r="X7" s="41"/>
      <c r="Y7" s="31" t="s">
        <v>3</v>
      </c>
      <c r="Z7" s="42">
        <v>38</v>
      </c>
      <c r="AA7" s="42">
        <v>33</v>
      </c>
      <c r="AB7" s="42">
        <v>36</v>
      </c>
      <c r="AC7" s="38">
        <v>2</v>
      </c>
      <c r="AD7" s="43">
        <v>4</v>
      </c>
      <c r="AE7" s="44">
        <f t="shared" si="0"/>
        <v>4.4999999999999998E-2</v>
      </c>
      <c r="AF7" s="45">
        <f t="shared" si="1"/>
        <v>5778</v>
      </c>
      <c r="AG7" s="31">
        <v>3200</v>
      </c>
      <c r="AH7" s="46">
        <f t="shared" si="2"/>
        <v>0.55000000000000004</v>
      </c>
      <c r="AI7" s="31" t="s">
        <v>68</v>
      </c>
      <c r="AJ7" s="47">
        <v>0.185</v>
      </c>
      <c r="AK7" s="46">
        <f t="shared" si="3"/>
        <v>0</v>
      </c>
      <c r="AL7" s="46">
        <f t="shared" si="4"/>
        <v>0.55000000000000004</v>
      </c>
      <c r="AM7" s="47">
        <v>0.05</v>
      </c>
      <c r="AN7" s="46">
        <f t="shared" si="5"/>
        <v>0.31</v>
      </c>
      <c r="AO7" s="47"/>
      <c r="AP7" s="46">
        <f t="shared" si="6"/>
        <v>0</v>
      </c>
      <c r="AQ7" s="47"/>
      <c r="AR7" s="46">
        <f t="shared" si="7"/>
        <v>0</v>
      </c>
      <c r="AS7" s="47"/>
      <c r="AT7" s="46">
        <f t="shared" si="8"/>
        <v>0</v>
      </c>
      <c r="AU7" s="31">
        <v>200</v>
      </c>
      <c r="AV7" s="47">
        <f t="shared" si="16"/>
        <v>5.4999999999999997E-3</v>
      </c>
      <c r="AW7" s="46">
        <f t="shared" si="9"/>
        <v>0.03</v>
      </c>
      <c r="AX7" s="46"/>
      <c r="AY7" s="47"/>
      <c r="AZ7" s="46">
        <f t="shared" si="10"/>
        <v>0</v>
      </c>
      <c r="BA7" s="46"/>
      <c r="BB7" s="47"/>
      <c r="BC7" s="46">
        <f t="shared" si="11"/>
        <v>0</v>
      </c>
      <c r="BD7" s="46">
        <f t="shared" si="12"/>
        <v>0.34</v>
      </c>
      <c r="BE7" s="46">
        <f t="shared" si="13"/>
        <v>0.89</v>
      </c>
      <c r="BF7" s="48">
        <f t="shared" si="14"/>
        <v>0.85740000000000005</v>
      </c>
      <c r="BG7" s="49">
        <v>6.24</v>
      </c>
      <c r="BH7" s="49">
        <v>12.99</v>
      </c>
      <c r="BI7" s="48">
        <f t="shared" si="15"/>
        <v>0.51959999999999995</v>
      </c>
      <c r="BJ7" s="49"/>
    </row>
    <row r="8" spans="1:62" s="29" customFormat="1">
      <c r="A8" s="30">
        <v>2</v>
      </c>
      <c r="B8" s="31"/>
      <c r="C8" s="31"/>
      <c r="D8" s="31" t="s">
        <v>5</v>
      </c>
      <c r="E8" s="31"/>
      <c r="F8" s="31" t="s">
        <v>4</v>
      </c>
      <c r="G8" s="32" t="s">
        <v>65</v>
      </c>
      <c r="H8" s="31" t="s">
        <v>71</v>
      </c>
      <c r="I8" s="31" t="s">
        <v>69</v>
      </c>
      <c r="J8" s="32" t="s">
        <v>70</v>
      </c>
      <c r="K8" s="33" t="s">
        <v>66</v>
      </c>
      <c r="L8" s="31" t="s">
        <v>67</v>
      </c>
      <c r="M8" s="32" t="s">
        <v>78</v>
      </c>
      <c r="N8" s="34"/>
      <c r="O8" s="32"/>
      <c r="P8" s="50"/>
      <c r="Q8" s="35" t="s">
        <v>94</v>
      </c>
      <c r="R8" s="50" t="s">
        <v>86</v>
      </c>
      <c r="S8" s="31" t="s">
        <v>59</v>
      </c>
      <c r="T8" s="37">
        <v>0</v>
      </c>
      <c r="U8" s="38">
        <v>7.8</v>
      </c>
      <c r="V8" s="39">
        <v>0</v>
      </c>
      <c r="W8" s="40">
        <v>0</v>
      </c>
      <c r="X8" s="41"/>
      <c r="Y8" s="31" t="s">
        <v>3</v>
      </c>
      <c r="Z8" s="42">
        <v>38</v>
      </c>
      <c r="AA8" s="42">
        <v>33</v>
      </c>
      <c r="AB8" s="42">
        <v>36</v>
      </c>
      <c r="AC8" s="38">
        <v>2</v>
      </c>
      <c r="AD8" s="43">
        <v>4</v>
      </c>
      <c r="AE8" s="44">
        <f t="shared" si="0"/>
        <v>4.4999999999999998E-2</v>
      </c>
      <c r="AF8" s="45">
        <f t="shared" si="1"/>
        <v>5778</v>
      </c>
      <c r="AG8" s="31">
        <v>3200</v>
      </c>
      <c r="AH8" s="46">
        <f t="shared" si="2"/>
        <v>0.55000000000000004</v>
      </c>
      <c r="AI8" s="31" t="s">
        <v>68</v>
      </c>
      <c r="AJ8" s="47">
        <v>0.185</v>
      </c>
      <c r="AK8" s="46">
        <f t="shared" si="3"/>
        <v>0</v>
      </c>
      <c r="AL8" s="46">
        <f t="shared" si="4"/>
        <v>0.55000000000000004</v>
      </c>
      <c r="AM8" s="47">
        <v>0.05</v>
      </c>
      <c r="AN8" s="46">
        <f t="shared" si="5"/>
        <v>0.31</v>
      </c>
      <c r="AO8" s="47"/>
      <c r="AP8" s="46">
        <f t="shared" si="6"/>
        <v>0</v>
      </c>
      <c r="AQ8" s="47"/>
      <c r="AR8" s="46">
        <f t="shared" si="7"/>
        <v>0</v>
      </c>
      <c r="AS8" s="47"/>
      <c r="AT8" s="46">
        <f t="shared" si="8"/>
        <v>0</v>
      </c>
      <c r="AU8" s="31">
        <v>200</v>
      </c>
      <c r="AV8" s="47">
        <f t="shared" si="16"/>
        <v>5.4999999999999997E-3</v>
      </c>
      <c r="AW8" s="46">
        <f t="shared" si="9"/>
        <v>0.03</v>
      </c>
      <c r="AX8" s="46"/>
      <c r="AY8" s="47"/>
      <c r="AZ8" s="46">
        <f t="shared" si="10"/>
        <v>0</v>
      </c>
      <c r="BA8" s="46"/>
      <c r="BB8" s="47"/>
      <c r="BC8" s="46">
        <f t="shared" si="11"/>
        <v>0</v>
      </c>
      <c r="BD8" s="46">
        <f t="shared" si="12"/>
        <v>0.34</v>
      </c>
      <c r="BE8" s="46">
        <f t="shared" si="13"/>
        <v>0.89</v>
      </c>
      <c r="BF8" s="48">
        <f t="shared" si="14"/>
        <v>0.85740000000000005</v>
      </c>
      <c r="BG8" s="49">
        <v>6.24</v>
      </c>
      <c r="BH8" s="49">
        <v>12.99</v>
      </c>
      <c r="BI8" s="48">
        <f t="shared" si="15"/>
        <v>0.51959999999999995</v>
      </c>
      <c r="BJ8" s="49"/>
    </row>
    <row r="9" spans="1:62" s="29" customFormat="1">
      <c r="A9" s="30">
        <v>2</v>
      </c>
      <c r="B9" s="31"/>
      <c r="C9" s="31"/>
      <c r="D9" s="31" t="s">
        <v>5</v>
      </c>
      <c r="E9" s="31"/>
      <c r="F9" s="31" t="s">
        <v>4</v>
      </c>
      <c r="G9" s="32" t="s">
        <v>65</v>
      </c>
      <c r="H9" s="31" t="s">
        <v>71</v>
      </c>
      <c r="I9" s="31" t="s">
        <v>69</v>
      </c>
      <c r="J9" s="32" t="s">
        <v>70</v>
      </c>
      <c r="K9" s="33" t="s">
        <v>66</v>
      </c>
      <c r="L9" s="31" t="s">
        <v>67</v>
      </c>
      <c r="M9" s="32" t="s">
        <v>79</v>
      </c>
      <c r="N9" s="34"/>
      <c r="O9" s="32"/>
      <c r="P9" s="50"/>
      <c r="Q9" s="35" t="s">
        <v>95</v>
      </c>
      <c r="R9" s="50" t="s">
        <v>87</v>
      </c>
      <c r="S9" s="31" t="s">
        <v>59</v>
      </c>
      <c r="T9" s="37">
        <v>0</v>
      </c>
      <c r="U9" s="38">
        <v>7.8</v>
      </c>
      <c r="V9" s="39">
        <v>0</v>
      </c>
      <c r="W9" s="40">
        <v>0</v>
      </c>
      <c r="X9" s="41"/>
      <c r="Y9" s="31" t="s">
        <v>3</v>
      </c>
      <c r="Z9" s="42">
        <v>38</v>
      </c>
      <c r="AA9" s="42">
        <v>33</v>
      </c>
      <c r="AB9" s="42">
        <v>36</v>
      </c>
      <c r="AC9" s="38">
        <v>2</v>
      </c>
      <c r="AD9" s="43">
        <v>4</v>
      </c>
      <c r="AE9" s="44">
        <f t="shared" si="0"/>
        <v>4.4999999999999998E-2</v>
      </c>
      <c r="AF9" s="45">
        <f t="shared" si="1"/>
        <v>5778</v>
      </c>
      <c r="AG9" s="31">
        <v>3200</v>
      </c>
      <c r="AH9" s="46">
        <f t="shared" si="2"/>
        <v>0.55000000000000004</v>
      </c>
      <c r="AI9" s="31" t="s">
        <v>68</v>
      </c>
      <c r="AJ9" s="47">
        <v>0.185</v>
      </c>
      <c r="AK9" s="46">
        <f t="shared" si="3"/>
        <v>0</v>
      </c>
      <c r="AL9" s="46">
        <f t="shared" si="4"/>
        <v>0.55000000000000004</v>
      </c>
      <c r="AM9" s="47">
        <v>0.05</v>
      </c>
      <c r="AN9" s="46">
        <f t="shared" si="5"/>
        <v>0.31</v>
      </c>
      <c r="AO9" s="47"/>
      <c r="AP9" s="46">
        <f t="shared" si="6"/>
        <v>0</v>
      </c>
      <c r="AQ9" s="47"/>
      <c r="AR9" s="46">
        <f t="shared" si="7"/>
        <v>0</v>
      </c>
      <c r="AS9" s="47"/>
      <c r="AT9" s="46">
        <f t="shared" si="8"/>
        <v>0</v>
      </c>
      <c r="AU9" s="31">
        <v>200</v>
      </c>
      <c r="AV9" s="47">
        <f t="shared" si="16"/>
        <v>5.4999999999999997E-3</v>
      </c>
      <c r="AW9" s="46">
        <f t="shared" si="9"/>
        <v>0.03</v>
      </c>
      <c r="AX9" s="46"/>
      <c r="AY9" s="47"/>
      <c r="AZ9" s="46">
        <f t="shared" si="10"/>
        <v>0</v>
      </c>
      <c r="BA9" s="46"/>
      <c r="BB9" s="47"/>
      <c r="BC9" s="46">
        <f t="shared" si="11"/>
        <v>0</v>
      </c>
      <c r="BD9" s="46">
        <f t="shared" si="12"/>
        <v>0.34</v>
      </c>
      <c r="BE9" s="46">
        <f t="shared" si="13"/>
        <v>0.89</v>
      </c>
      <c r="BF9" s="48">
        <f t="shared" si="14"/>
        <v>0.85740000000000005</v>
      </c>
      <c r="BG9" s="49">
        <v>6.24</v>
      </c>
      <c r="BH9" s="49">
        <v>12.99</v>
      </c>
      <c r="BI9" s="48">
        <f t="shared" si="15"/>
        <v>0.51959999999999995</v>
      </c>
      <c r="BJ9" s="49"/>
    </row>
  </sheetData>
  <protectedRanges>
    <protectedRange sqref="AE2:AE9 F2:F9 U2:U9 AS1:AT1 AX1 BA1" name="Range1"/>
    <protectedRange sqref="R2:T9 BH2:BI9 A2:E9 L2:M9 AF2:BF9 G2:J9 P2:P9 V2:AD9" name="Range1_3"/>
    <protectedRange sqref="K2:K9" name="Range1_1_1"/>
    <protectedRange sqref="BJ2:BJ9" name="Range1_2_2"/>
    <protectedRange sqref="O5:O9 Q2:Q9" name="Range1_2_1_1"/>
  </protectedRanges>
  <phoneticPr fontId="10" type="noConversion"/>
  <dataValidations count="1">
    <dataValidation type="list" allowBlank="1" showInputMessage="1" showErrorMessage="1" sqref="F2:F9" xr:uid="{223A7309-BA4A-468E-B263-1B4B8BF03A0A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2026-03-19T07:43:10Z</dcterms:modified>
</cp:coreProperties>
</file>