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7E510E5-1FB7-43F4-AFAD-183079779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7" i="5" l="1"/>
  <c r="AO17" i="5"/>
  <c r="AR17" i="5"/>
  <c r="AS17" i="5"/>
  <c r="AT17" i="5"/>
  <c r="AU17" i="5"/>
  <c r="AJ17" i="5"/>
  <c r="AD17" i="5"/>
  <c r="AE17" i="5"/>
  <c r="AG17" i="5"/>
  <c r="AL16" i="5"/>
  <c r="AO16" i="5"/>
  <c r="AR16" i="5"/>
  <c r="AS16" i="5"/>
  <c r="AT16" i="5"/>
  <c r="AU16" i="5"/>
  <c r="AJ16" i="5"/>
  <c r="AD16" i="5"/>
  <c r="AE16" i="5"/>
  <c r="AG16" i="5"/>
  <c r="AL15" i="5"/>
  <c r="AO15" i="5"/>
  <c r="AR15" i="5"/>
  <c r="AS15" i="5"/>
  <c r="AT15" i="5"/>
  <c r="AU15" i="5"/>
  <c r="AJ15" i="5"/>
  <c r="AD15" i="5"/>
  <c r="AE15" i="5"/>
  <c r="AG15" i="5"/>
  <c r="AL14" i="5"/>
  <c r="AO14" i="5"/>
  <c r="AR14" i="5"/>
  <c r="AS14" i="5"/>
  <c r="AT14" i="5"/>
  <c r="AU14" i="5"/>
  <c r="AJ14" i="5"/>
  <c r="AD14" i="5"/>
  <c r="AE14" i="5"/>
  <c r="AG14" i="5"/>
  <c r="AL13" i="5"/>
  <c r="AO13" i="5"/>
  <c r="AR13" i="5"/>
  <c r="AS13" i="5"/>
  <c r="AT13" i="5"/>
  <c r="AU13" i="5"/>
  <c r="AJ13" i="5"/>
  <c r="AD13" i="5"/>
  <c r="AE13" i="5"/>
  <c r="AG13" i="5"/>
  <c r="AL12" i="5"/>
  <c r="AO12" i="5"/>
  <c r="AR12" i="5"/>
  <c r="AS12" i="5"/>
  <c r="AT12" i="5"/>
  <c r="AU12" i="5"/>
  <c r="AJ12" i="5"/>
  <c r="AD12" i="5"/>
  <c r="AE12" i="5"/>
  <c r="AG12" i="5"/>
  <c r="AL11" i="5"/>
  <c r="AO11" i="5"/>
  <c r="AR11" i="5"/>
  <c r="AS11" i="5"/>
  <c r="AT11" i="5"/>
  <c r="AU11" i="5"/>
  <c r="AJ11" i="5"/>
  <c r="AD11" i="5"/>
  <c r="AE11" i="5"/>
  <c r="AG11" i="5"/>
  <c r="AL10" i="5"/>
  <c r="AO10" i="5"/>
  <c r="AR10" i="5"/>
  <c r="AS10" i="5"/>
  <c r="AT10" i="5"/>
  <c r="AU10" i="5"/>
  <c r="AJ10" i="5"/>
  <c r="AD10" i="5"/>
  <c r="AE10" i="5"/>
  <c r="AG10" i="5"/>
  <c r="AL9" i="5"/>
  <c r="AO9" i="5"/>
  <c r="AR9" i="5"/>
  <c r="AS9" i="5"/>
  <c r="AT9" i="5"/>
  <c r="AU9" i="5"/>
  <c r="AJ9" i="5"/>
  <c r="AD9" i="5"/>
  <c r="AE9" i="5"/>
  <c r="AG9" i="5"/>
  <c r="AL8" i="5"/>
  <c r="AO8" i="5"/>
  <c r="AR8" i="5"/>
  <c r="AS8" i="5"/>
  <c r="AT8" i="5"/>
  <c r="AU8" i="5"/>
  <c r="AJ8" i="5"/>
  <c r="AD8" i="5"/>
  <c r="AE8" i="5"/>
  <c r="AG8" i="5"/>
  <c r="AL7" i="5"/>
  <c r="AO7" i="5"/>
  <c r="AR7" i="5"/>
  <c r="AS7" i="5"/>
  <c r="AT7" i="5"/>
  <c r="AU7" i="5"/>
  <c r="AJ7" i="5"/>
  <c r="AD7" i="5"/>
  <c r="AE7" i="5"/>
  <c r="AG7" i="5"/>
  <c r="AJ4" i="5"/>
  <c r="AJ3" i="5"/>
  <c r="AR3" i="5"/>
  <c r="AR4" i="5"/>
  <c r="AR5" i="5"/>
  <c r="AR6" i="5"/>
  <c r="AR2" i="5"/>
  <c r="AO3" i="5"/>
  <c r="AO4" i="5"/>
  <c r="AO5" i="5"/>
  <c r="AO6" i="5"/>
  <c r="AO2" i="5"/>
  <c r="AL3" i="5"/>
  <c r="AS3" i="5"/>
  <c r="AT3" i="5"/>
  <c r="AL4" i="5"/>
  <c r="AS4" i="5"/>
  <c r="AL5" i="5"/>
  <c r="AS5" i="5"/>
  <c r="AL6" i="5"/>
  <c r="AS6" i="5"/>
  <c r="AL2" i="5"/>
  <c r="AS2" i="5"/>
  <c r="AJ6" i="5"/>
  <c r="AD6" i="5"/>
  <c r="AE6" i="5"/>
  <c r="AG6" i="5"/>
  <c r="AJ5" i="5"/>
  <c r="AD5" i="5"/>
  <c r="AE5" i="5"/>
  <c r="AG5" i="5"/>
  <c r="AD4" i="5"/>
  <c r="AE4" i="5"/>
  <c r="AG4" i="5"/>
  <c r="AD3" i="5"/>
  <c r="AE3" i="5"/>
  <c r="AG3" i="5"/>
  <c r="AD2" i="5"/>
  <c r="AE2" i="5"/>
  <c r="AG2" i="5"/>
  <c r="AJ2" i="5"/>
  <c r="AT2" i="5"/>
  <c r="AT5" i="5"/>
  <c r="AU5" i="5"/>
  <c r="AT4" i="5"/>
  <c r="AT6" i="5"/>
  <c r="AU6" i="5"/>
  <c r="AU3" i="5"/>
  <c r="AU4" i="5"/>
  <c r="AU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<sst xmlns="http://schemas.openxmlformats.org/spreadsheetml/2006/main" count="254" uniqueCount="119">
  <si>
    <t>Brand</t>
  </si>
  <si>
    <t>Package Type</t>
  </si>
  <si>
    <t>Licensor</t>
  </si>
  <si>
    <t>Normal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</si>
  <si>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</si>
  <si>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</si>
  <si>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</si>
  <si>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</si>
  <si>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</si>
  <si>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</si>
  <si>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</si>
  <si>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</si>
  <si>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</si>
  <si>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</si>
  <si>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</si>
  <si>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</si>
  <si>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</si>
  <si>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</si>
  <si>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</si>
  <si>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</si>
  <si>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</si>
  <si>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</si>
  <si>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</si>
  <si>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</si>
  <si>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</si>
  <si>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</si>
  <si>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</si>
  <si>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</si>
  <si>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</si>
  <si>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</si>
  <si>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</si>
  <si>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</si>
  <si>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</si>
  <si>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</si>
  <si>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</si>
  <si>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</si>
  <si>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</si>
  <si>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</si>
  <si>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</si>
  <si>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</si>
  <si>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</si>
  <si>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</si>
  <si>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</si>
  <si>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</si>
  <si>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</si>
  <si>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</si>
  <si>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</si>
  <si>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</si>
  <si>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</si>
  <si>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</si>
  <si>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</si>
  <si>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QN: 245x260cm
+152x203x35cm
+48x73+15cm (2)</t>
  </si>
  <si>
    <t>Washed Stripe Sheet Set Microfibre</t>
    <phoneticPr fontId="68" type="noConversion"/>
  </si>
  <si>
    <t>Blue</t>
    <phoneticPr fontId="68" type="noConversion"/>
  </si>
  <si>
    <t>Green</t>
    <phoneticPr fontId="68" type="noConversion"/>
  </si>
  <si>
    <t>100% Polyester Microfiber Solid Sheet Set</t>
    <phoneticPr fontId="68" type="noConversion"/>
  </si>
  <si>
    <t>L&amp;C P/CSE STD MF 2PC YEL</t>
    <phoneticPr fontId="68" type="noConversion"/>
  </si>
  <si>
    <t>flat sheet: 95gsm microfiber 75Dx150D,106x84 solid; 10cm top cuff; fitted sheet : 95gsm microfiber 75Dx150D,106x84 solid.; 1cm elastric trim; pillowcases: front and reverse 95gsm microfiber 75Dx150D,106x84 solid.; 15cm inner flap;6sets/carton; 1PE bag per carton;</t>
    <phoneticPr fontId="68" type="noConversion"/>
  </si>
  <si>
    <t>Yellow</t>
    <phoneticPr fontId="68" type="noConversion"/>
  </si>
  <si>
    <t>ITM1812-000053</t>
    <phoneticPr fontId="68" type="noConversion"/>
  </si>
  <si>
    <t>L&amp;C MF SHT SET YELLOW SN</t>
    <phoneticPr fontId="68" type="noConversion"/>
  </si>
  <si>
    <t>L&amp;C MF SHT SET YELLOW DB</t>
    <phoneticPr fontId="68" type="noConversion"/>
  </si>
  <si>
    <t>L&amp;C MF SHT SET YELLOW QN</t>
    <phoneticPr fontId="68" type="noConversion"/>
  </si>
  <si>
    <t>L&amp;C MF SHT SET YELLOW KS</t>
    <phoneticPr fontId="68" type="noConversion"/>
  </si>
  <si>
    <t>pillowcases: front and reverse 95gsm microfiber 75Dx150D,106x84 solid.; 15cm inner flap;48sets/carton; 1PE bag per carton;</t>
    <phoneticPr fontId="68" type="noConversion"/>
  </si>
  <si>
    <t>SW: 2026/8/10~8/16</t>
    <phoneticPr fontId="68" type="noConversion"/>
  </si>
  <si>
    <t>SW: 2026/8/31~9/6</t>
    <phoneticPr fontId="68" type="noConversion"/>
  </si>
  <si>
    <t xml:space="preserve">100% polyester 90gsm cationic dyed stripe washed </t>
    <phoneticPr fontId="68" type="noConversion"/>
  </si>
  <si>
    <t>L&amp;C MF FT SHT SET GRY MIAMI SN</t>
    <phoneticPr fontId="68" type="noConversion"/>
  </si>
  <si>
    <t xml:space="preserve">flat sheet: 100%polyester 90gsm washed MF stripe; 10cm top cuff; fitted sheet : 100%polyester 90gsm washed MF stripe; 1cm elastic trim; pillowcases: front and reverse100%polyester 90gsm washed MF stripe; 15cm inner flap; 6sets/carton; 2PE bag per carton;  </t>
    <phoneticPr fontId="68" type="noConversion"/>
  </si>
  <si>
    <t>100% polyester washed MF stripe</t>
    <phoneticPr fontId="68" type="noConversion"/>
  </si>
  <si>
    <t>SN:180x250cm+ 91x190x35cm
+48x73+15cm (1)</t>
  </si>
  <si>
    <t>GRY</t>
    <phoneticPr fontId="68" type="noConversion"/>
  </si>
  <si>
    <t>ITM2511-000488</t>
    <phoneticPr fontId="68" type="noConversion"/>
  </si>
  <si>
    <t>9401113877144</t>
    <phoneticPr fontId="68" type="noConversion"/>
  </si>
  <si>
    <t>L&amp;C MF FT SHT SET GRY MIAMI KS</t>
    <phoneticPr fontId="68" type="noConversion"/>
  </si>
  <si>
    <t>KS: 200x260+ 107x203+35 +48x73cm(1)</t>
    <phoneticPr fontId="68" type="noConversion"/>
  </si>
  <si>
    <t>9401113877168</t>
    <phoneticPr fontId="68" type="noConversion"/>
  </si>
  <si>
    <t>L&amp;C MF FT SHT SET GRY MIAMI QN</t>
    <phoneticPr fontId="68" type="noConversion"/>
  </si>
  <si>
    <t>9401113877151</t>
    <phoneticPr fontId="68" type="noConversion"/>
  </si>
  <si>
    <t>L&amp;C MF FT SHT SET GRY MIAMI KN</t>
    <phoneticPr fontId="68" type="noConversion"/>
  </si>
  <si>
    <t>9401113877175</t>
    <phoneticPr fontId="68" type="noConversion"/>
  </si>
  <si>
    <t>L&amp;C MF FT SHT SET GRN MIAMI SN</t>
    <phoneticPr fontId="68" type="noConversion"/>
  </si>
  <si>
    <t>9401113877182</t>
    <phoneticPr fontId="68" type="noConversion"/>
  </si>
  <si>
    <t>L&amp;C MF FT SHT SET GRN MIAMI KS</t>
    <phoneticPr fontId="68" type="noConversion"/>
  </si>
  <si>
    <t>9401113877205</t>
    <phoneticPr fontId="68" type="noConversion"/>
  </si>
  <si>
    <t>L&amp;C MF FT SHT SET GRN MIAMI QN</t>
    <phoneticPr fontId="68" type="noConversion"/>
  </si>
  <si>
    <t>9401113877199</t>
    <phoneticPr fontId="68" type="noConversion"/>
  </si>
  <si>
    <t>L&amp;C MF FT SHT SET BLU MIAMI SN</t>
    <phoneticPr fontId="68" type="noConversion"/>
  </si>
  <si>
    <t>9401113877212</t>
    <phoneticPr fontId="68" type="noConversion"/>
  </si>
  <si>
    <t>L&amp;C MF FT SHT SET BLU MIAMI KS</t>
    <phoneticPr fontId="68" type="noConversion"/>
  </si>
  <si>
    <t>9401113877236</t>
    <phoneticPr fontId="68" type="noConversion"/>
  </si>
  <si>
    <t>L&amp;C MF FT SHT SET BLU MIAMI QN</t>
    <phoneticPr fontId="68" type="noConversion"/>
  </si>
  <si>
    <t>9401113877229</t>
    <phoneticPr fontId="68" type="noConversion"/>
  </si>
  <si>
    <t>L&amp;C MF FT SHT SET BLU MIAMI KN</t>
    <phoneticPr fontId="68" type="noConversion"/>
  </si>
  <si>
    <t>9401113877243</t>
    <phoneticPr fontId="68" type="noConversion"/>
  </si>
  <si>
    <r>
      <t>SW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 2026/10/19~10/25</t>
    </r>
    <phoneticPr fontId="68" type="noConversion"/>
  </si>
  <si>
    <t>WAHS20-0720</t>
    <phoneticPr fontId="68" type="noConversion"/>
  </si>
  <si>
    <t>WAHS20-0721</t>
  </si>
  <si>
    <t>WAHS20-0722</t>
  </si>
  <si>
    <t>WAHS20-0723</t>
  </si>
  <si>
    <t>WAHS20-0724</t>
  </si>
  <si>
    <t>WAHS20-0725</t>
  </si>
  <si>
    <t>WAHS20-0726</t>
  </si>
  <si>
    <t>WAHS20-0727</t>
  </si>
  <si>
    <t>WAHS20-0728</t>
  </si>
  <si>
    <t>WAHS20-0729</t>
  </si>
  <si>
    <t>WAHS20-0730</t>
  </si>
  <si>
    <t>WAHS20-0731</t>
  </si>
  <si>
    <t>WAHS20-0732</t>
  </si>
  <si>
    <t>WAHS20-0733</t>
  </si>
  <si>
    <t>WAHS20-0734</t>
  </si>
  <si>
    <t>WAHS20-0735</t>
  </si>
  <si>
    <t>SN:180x250cm+ 91x190x35cm+48x73+15cm (1)</t>
    <phoneticPr fontId="68" type="noConversion"/>
  </si>
  <si>
    <t>DB: 230x250cm+137x190x35cm+48x73+15cm(2)</t>
    <phoneticPr fontId="68" type="noConversion"/>
  </si>
  <si>
    <t>QN: 245x260cm+152x203x35cm+48x73+15cm (2)</t>
    <phoneticPr fontId="68" type="noConversion"/>
  </si>
  <si>
    <t>KN: 265x260cm+167x203x35cm+48x73+15cm (2)</t>
    <phoneticPr fontId="68" type="noConversion"/>
  </si>
  <si>
    <t>SN:180x250cm+ 91x190x35cm+48x73+15cm (1)</t>
    <phoneticPr fontId="68" type="noConversion"/>
  </si>
  <si>
    <t>48x73+15cm (2)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</si>
</sst>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_ 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2" fillId="0" borderId="0"/>
    <xf numFmtId="192" fontId="20" fillId="10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13" fillId="29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34" fillId="18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1" borderId="0" applyNumberFormat="0" applyBorder="0" applyAlignment="0" applyProtection="0"/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34" fillId="26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7" borderId="0" applyNumberFormat="0" applyBorder="0" applyAlignment="0" applyProtection="0"/>
    <xf numFmtId="192" fontId="35" fillId="9" borderId="0" applyNumberFormat="0" applyBorder="0" applyAlignment="0" applyProtection="0"/>
    <xf numFmtId="192" fontId="36" fillId="22" borderId="9" applyNumberFormat="0" applyAlignment="0" applyProtection="0"/>
    <xf numFmtId="192" fontId="37" fillId="23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0" borderId="0" applyNumberFormat="0" applyBorder="0" applyAlignment="0" applyProtection="0"/>
    <xf numFmtId="192" fontId="42" fillId="30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3" borderId="9" applyNumberFormat="0" applyAlignment="0" applyProtection="0"/>
    <xf numFmtId="192" fontId="47" fillId="0" borderId="11" applyNumberFormat="0" applyFill="0" applyAlignment="0" applyProtection="0"/>
    <xf numFmtId="192" fontId="48" fillId="28" borderId="0" applyNumberFormat="0" applyBorder="0" applyAlignment="0" applyProtection="0"/>
    <xf numFmtId="192" fontId="4" fillId="30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4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50" fillId="22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35" fillId="9" borderId="0" applyNumberFormat="0" applyBorder="0" applyAlignment="0" applyProtection="0"/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35" fillId="9" borderId="0" applyNumberFormat="0" applyBorder="0" applyAlignment="0" applyProtection="0"/>
    <xf numFmtId="192" fontId="35" fillId="9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41" fillId="10" borderId="0" applyNumberFormat="0" applyBorder="0" applyAlignment="0" applyProtection="0"/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41" fillId="10" borderId="0" applyNumberFormat="0" applyBorder="0" applyAlignment="0" applyProtection="0"/>
    <xf numFmtId="192" fontId="41" fillId="10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4" fillId="0" borderId="0"/>
    <xf numFmtId="192" fontId="12" fillId="29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34" fillId="18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1" borderId="0" applyNumberFormat="0" applyBorder="0" applyAlignment="0" applyProtection="0"/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34" fillId="26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7" borderId="0" applyNumberFormat="0" applyBorder="0" applyAlignment="0" applyProtection="0"/>
    <xf numFmtId="192" fontId="35" fillId="9" borderId="0" applyNumberFormat="0" applyBorder="0" applyAlignment="0" applyProtection="0"/>
    <xf numFmtId="192" fontId="36" fillId="22" borderId="9" applyNumberFormat="0" applyAlignment="0" applyProtection="0"/>
    <xf numFmtId="192" fontId="37" fillId="23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0" borderId="0" applyNumberFormat="0" applyBorder="0" applyAlignment="0" applyProtection="0"/>
    <xf numFmtId="192" fontId="42" fillId="30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3" borderId="9" applyNumberFormat="0" applyAlignment="0" applyProtection="0"/>
    <xf numFmtId="192" fontId="47" fillId="0" borderId="11" applyNumberFormat="0" applyFill="0" applyAlignment="0" applyProtection="0"/>
    <xf numFmtId="192" fontId="48" fillId="28" borderId="0" applyNumberFormat="0" applyBorder="0" applyAlignment="0" applyProtection="0"/>
    <xf numFmtId="192" fontId="4" fillId="30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4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50" fillId="22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1" borderId="0" applyNumberFormat="0" applyBorder="0" applyAlignment="0" applyProtection="0"/>
    <xf numFmtId="192" fontId="33" fillId="32" borderId="0" applyNumberFormat="0" applyBorder="0" applyAlignment="0" applyProtection="0"/>
    <xf numFmtId="192" fontId="33" fillId="6" borderId="0" applyNumberFormat="0" applyBorder="0" applyAlignment="0" applyProtection="0"/>
    <xf numFmtId="192" fontId="33" fillId="33" borderId="0" applyNumberFormat="0" applyBorder="0" applyAlignment="0" applyProtection="0"/>
    <xf numFmtId="192" fontId="33" fillId="34" borderId="0" applyNumberFormat="0" applyBorder="0" applyAlignment="0" applyProtection="0"/>
    <xf numFmtId="192" fontId="33" fillId="7" borderId="0" applyNumberFormat="0" applyBorder="0" applyAlignment="0" applyProtection="0"/>
    <xf numFmtId="192" fontId="33" fillId="35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33" borderId="0" applyNumberFormat="0" applyBorder="0" applyAlignment="0" applyProtection="0"/>
    <xf numFmtId="192" fontId="33" fillId="35" borderId="0" applyNumberFormat="0" applyBorder="0" applyAlignment="0" applyProtection="0"/>
    <xf numFmtId="192" fontId="33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40" borderId="0" applyNumberFormat="0" applyBorder="0" applyAlignment="0" applyProtection="0"/>
    <xf numFmtId="192" fontId="34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0" borderId="0" applyNumberFormat="0" applyBorder="0" applyAlignment="0" applyProtection="0"/>
    <xf numFmtId="192" fontId="34" fillId="41" borderId="0" applyNumberFormat="0" applyBorder="0" applyAlignment="0" applyProtection="0"/>
    <xf numFmtId="192" fontId="34" fillId="46" borderId="0" applyNumberFormat="0" applyBorder="0" applyAlignment="0" applyProtection="0"/>
    <xf numFmtId="192" fontId="35" fillId="32" borderId="0" applyNumberFormat="0" applyBorder="0" applyAlignment="0" applyProtection="0"/>
    <xf numFmtId="192" fontId="36" fillId="30" borderId="9" applyNumberFormat="0" applyAlignment="0" applyProtection="0"/>
    <xf numFmtId="192" fontId="37" fillId="47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6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7" borderId="9" applyNumberFormat="0" applyAlignment="0" applyProtection="0"/>
    <xf numFmtId="192" fontId="47" fillId="0" borderId="11" applyNumberFormat="0" applyFill="0" applyAlignment="0" applyProtection="0"/>
    <xf numFmtId="192" fontId="48" fillId="48" borderId="0" applyNumberFormat="0" applyBorder="0" applyAlignment="0" applyProtection="0"/>
    <xf numFmtId="192" fontId="33" fillId="49" borderId="13" applyNumberFormat="0" applyFont="0" applyAlignment="0" applyProtection="0"/>
    <xf numFmtId="192" fontId="50" fillId="30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1" borderId="0" applyNumberFormat="0" applyBorder="0" applyAlignment="0" applyProtection="0">
      <alignment vertical="center"/>
    </xf>
    <xf numFmtId="192" fontId="19" fillId="33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2" borderId="0" applyNumberFormat="0" applyBorder="0" applyAlignment="0" applyProtection="0">
      <alignment vertical="center"/>
    </xf>
    <xf numFmtId="192" fontId="20" fillId="34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2" fillId="0" borderId="0"/>
    <xf numFmtId="192" fontId="20" fillId="10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13" fillId="29" borderId="13" applyNumberFormat="0" applyFont="0" applyAlignment="0" applyProtection="0">
      <alignment vertical="center"/>
    </xf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8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9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0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34" fillId="25" borderId="0" applyNumberFormat="0" applyBorder="0" applyAlignment="0" applyProtection="0"/>
    <xf numFmtId="192" fontId="34" fillId="26" borderId="0" applyNumberFormat="0" applyBorder="0" applyAlignment="0" applyProtection="0"/>
    <xf numFmtId="192" fontId="34" fillId="26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5" fillId="9" borderId="0" applyNumberFormat="0" applyBorder="0" applyAlignment="0" applyProtection="0"/>
    <xf numFmtId="192" fontId="35" fillId="9" borderId="0" applyNumberFormat="0" applyBorder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7" fillId="23" borderId="10" applyNumberFormat="0" applyAlignment="0" applyProtection="0"/>
    <xf numFmtId="192" fontId="37" fillId="23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0" borderId="0" applyNumberFormat="0" applyBorder="0" applyAlignment="0" applyProtection="0"/>
    <xf numFmtId="192" fontId="41" fillId="10" borderId="0" applyNumberFormat="0" applyBorder="0" applyAlignment="0" applyProtection="0"/>
    <xf numFmtId="192" fontId="42" fillId="30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28" borderId="0" applyNumberFormat="0" applyBorder="0" applyAlignment="0" applyProtection="0"/>
    <xf numFmtId="192" fontId="48" fillId="28" borderId="0" applyNumberFormat="0" applyBorder="0" applyAlignment="0" applyProtection="0"/>
    <xf numFmtId="192" fontId="4" fillId="30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4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192" fontId="36" fillId="22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46" fillId="13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11" fillId="5" borderId="4" applyNumberFormat="0" applyFont="0" applyAlignment="0" applyProtection="0"/>
    <xf numFmtId="192" fontId="11" fillId="5" borderId="4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4" fillId="29" borderId="13" applyNumberFormat="0" applyFon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50" fillId="22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8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9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0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192" fontId="33" fillId="29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32" borderId="0" applyNumberFormat="0" applyBorder="0" applyAlignment="0" applyProtection="0">
      <alignment vertical="center"/>
    </xf>
    <xf numFmtId="192" fontId="19" fillId="50" borderId="0" applyNumberFormat="0" applyBorder="0" applyAlignment="0" applyProtection="0"/>
    <xf numFmtId="192" fontId="35" fillId="9" borderId="0" applyNumberFormat="0" applyBorder="0" applyAlignment="0" applyProtection="0"/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35" fillId="9" borderId="0" applyNumberFormat="0" applyBorder="0" applyAlignment="0" applyProtection="0"/>
    <xf numFmtId="192" fontId="19" fillId="32" borderId="0" applyNumberFormat="0" applyBorder="0" applyAlignment="0" applyProtection="0">
      <alignment vertical="center"/>
    </xf>
    <xf numFmtId="192" fontId="19" fillId="32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32" borderId="0" applyNumberFormat="0" applyBorder="0" applyAlignment="0" applyProtection="0">
      <alignment vertical="center"/>
    </xf>
    <xf numFmtId="192" fontId="19" fillId="32" borderId="0" applyNumberFormat="0" applyBorder="0" applyAlignment="0" applyProtection="0">
      <alignment vertical="center"/>
    </xf>
    <xf numFmtId="192" fontId="19" fillId="32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35" fillId="9" borderId="0" applyNumberFormat="0" applyBorder="0" applyAlignment="0" applyProtection="0"/>
    <xf numFmtId="192" fontId="35" fillId="9" borderId="0" applyNumberFormat="0" applyBorder="0" applyAlignment="0" applyProtection="0"/>
    <xf numFmtId="192" fontId="19" fillId="32" borderId="0" applyNumberFormat="0" applyBorder="0" applyAlignment="0" applyProtection="0">
      <alignment vertical="center"/>
    </xf>
    <xf numFmtId="192" fontId="19" fillId="32" borderId="0" applyNumberFormat="0" applyBorder="0" applyAlignment="0" applyProtection="0">
      <alignment vertical="center"/>
    </xf>
    <xf numFmtId="192" fontId="19" fillId="9" borderId="0" applyNumberFormat="0" applyBorder="0" applyAlignment="0" applyProtection="0">
      <alignment vertical="center"/>
    </xf>
    <xf numFmtId="192" fontId="19" fillId="3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6" borderId="0" applyNumberFormat="0" applyBorder="0" applyAlignment="0" applyProtection="0">
      <alignment vertical="center"/>
    </xf>
    <xf numFmtId="192" fontId="20" fillId="51" borderId="0" applyNumberFormat="0" applyBorder="0" applyAlignment="0" applyProtection="0"/>
    <xf numFmtId="192" fontId="41" fillId="10" borderId="0" applyNumberFormat="0" applyBorder="0" applyAlignment="0" applyProtection="0"/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41" fillId="10" borderId="0" applyNumberFormat="0" applyBorder="0" applyAlignment="0" applyProtection="0"/>
    <xf numFmtId="192" fontId="20" fillId="6" borderId="0" applyNumberFormat="0" applyBorder="0" applyAlignment="0" applyProtection="0">
      <alignment vertical="center"/>
    </xf>
    <xf numFmtId="192" fontId="20" fillId="6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6" borderId="0" applyNumberFormat="0" applyBorder="0" applyAlignment="0" applyProtection="0">
      <alignment vertical="center"/>
    </xf>
    <xf numFmtId="192" fontId="20" fillId="6" borderId="0" applyNumberFormat="0" applyBorder="0" applyAlignment="0" applyProtection="0">
      <alignment vertical="center"/>
    </xf>
    <xf numFmtId="192" fontId="20" fillId="6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41" fillId="10" borderId="0" applyNumberFormat="0" applyBorder="0" applyAlignment="0" applyProtection="0"/>
    <xf numFmtId="192" fontId="41" fillId="10" borderId="0" applyNumberFormat="0" applyBorder="0" applyAlignment="0" applyProtection="0"/>
    <xf numFmtId="192" fontId="20" fillId="6" borderId="0" applyNumberFormat="0" applyBorder="0" applyAlignment="0" applyProtection="0">
      <alignment vertical="center"/>
    </xf>
    <xf numFmtId="192" fontId="20" fillId="6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6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2" fillId="22" borderId="9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3" fillId="23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26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7" fillId="28" borderId="0" applyNumberFormat="0" applyBorder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8" fillId="22" borderId="12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29" fillId="13" borderId="9" applyNumberFormat="0" applyAlignment="0" applyProtection="0">
      <alignment vertical="center"/>
    </xf>
    <xf numFmtId="192" fontId="4" fillId="0" borderId="0"/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12" fillId="29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9" borderId="0" applyNumberFormat="0" applyBorder="0" applyAlignment="0" applyProtection="0"/>
    <xf numFmtId="192" fontId="41" fillId="10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wrapText="1"/>
    </xf>
    <xf numFmtId="1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3" fillId="0" borderId="0" xfId="4" applyAlignment="1">
      <alignment horizontal="center" wrapText="1"/>
    </xf>
    <xf numFmtId="0" fontId="2" fillId="0" borderId="1" xfId="4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7" fillId="0" borderId="1" xfId="4" applyFont="1" applyBorder="1" applyAlignment="1">
      <alignment horizontal="center" wrapText="1"/>
    </xf>
    <xf numFmtId="0" fontId="2" fillId="0" borderId="1" xfId="4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79" fontId="2" fillId="0" borderId="1" xfId="4" applyNumberFormat="1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178" fontId="8" fillId="0" borderId="1" xfId="1" applyNumberFormat="1" applyFont="1" applyBorder="1"/>
    <xf numFmtId="178" fontId="2" fillId="0" borderId="2" xfId="4" applyNumberFormat="1" applyFont="1" applyBorder="1" applyAlignment="1">
      <alignment horizontal="center"/>
    </xf>
    <xf numFmtId="178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 wrapText="1"/>
    </xf>
    <xf numFmtId="181" fontId="8" fillId="0" borderId="1" xfId="1" applyNumberFormat="1" applyFont="1" applyBorder="1"/>
    <xf numFmtId="1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95" fontId="3" fillId="0" borderId="1" xfId="4" quotePrefix="1" applyNumberFormat="1" applyBorder="1" applyAlignment="1">
      <alignment horizontal="center"/>
    </xf>
    <xf numFmtId="179" fontId="3" fillId="0" borderId="1" xfId="4" applyNumberFormat="1" applyBorder="1"/>
    <xf numFmtId="180" fontId="3" fillId="0" borderId="1" xfId="4" applyNumberFormat="1" applyBorder="1"/>
    <xf numFmtId="178" fontId="0" fillId="0" borderId="1" xfId="5" applyNumberFormat="1" applyFont="1" applyFill="1" applyBorder="1" applyAlignment="1"/>
    <xf numFmtId="178" fontId="3" fillId="0" borderId="2" xfId="4" applyNumberFormat="1" applyBorder="1"/>
    <xf numFmtId="178" fontId="3" fillId="0" borderId="1" xfId="4" applyNumberFormat="1" applyBorder="1"/>
    <xf numFmtId="2" fontId="3" fillId="0" borderId="1" xfId="4" applyNumberFormat="1" applyBorder="1"/>
    <xf numFmtId="1" fontId="3" fillId="0" borderId="1" xfId="4" applyNumberFormat="1" applyBorder="1" applyAlignment="1">
      <alignment wrapText="1"/>
    </xf>
    <xf numFmtId="181" fontId="3" fillId="0" borderId="1" xfId="4" applyNumberFormat="1" applyBorder="1"/>
    <xf numFmtId="1" fontId="3" fillId="0" borderId="1" xfId="4" applyNumberFormat="1" applyBorder="1"/>
    <xf numFmtId="10" fontId="3" fillId="0" borderId="1" xfId="4" applyNumberFormat="1" applyBorder="1"/>
    <xf numFmtId="10" fontId="0" fillId="0" borderId="1" xfId="6" applyNumberFormat="1" applyFont="1" applyFill="1" applyBorder="1" applyAlignment="1"/>
    <xf numFmtId="0" fontId="3" fillId="0" borderId="1" xfId="4" quotePrefix="1" applyBorder="1"/>
    <xf numFmtId="179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3" fillId="3" borderId="2" xfId="4" applyNumberFormat="1" applyFill="1" applyBorder="1"/>
    <xf numFmtId="178" fontId="3" fillId="3" borderId="1" xfId="4" applyNumberFormat="1" applyFill="1" applyBorder="1"/>
    <xf numFmtId="178" fontId="3" fillId="3" borderId="0" xfId="4" applyNumberFormat="1" applyFill="1" applyAlignment="1">
      <alignment wrapText="1"/>
    </xf>
    <xf numFmtId="0" fontId="3" fillId="4" borderId="1" xfId="4" applyFill="1" applyBorder="1" applyAlignment="1">
      <alignment horizontal="center" wrapText="1"/>
    </xf>
    <xf numFmtId="0" fontId="3" fillId="4" borderId="0" xfId="4" applyFill="1" applyAlignment="1">
      <alignment horizontal="center" wrapText="1"/>
    </xf>
    <xf numFmtId="178" fontId="3" fillId="4" borderId="0" xfId="4" applyNumberFormat="1" applyFill="1" applyAlignment="1">
      <alignment horizontal="center" wrapText="1"/>
    </xf>
    <xf numFmtId="0" fontId="3" fillId="4" borderId="2" xfId="4" applyFill="1" applyBorder="1" applyAlignment="1">
      <alignment horizontal="center" wrapText="1"/>
    </xf>
    <xf numFmtId="0" fontId="3" fillId="4" borderId="3" xfId="4" applyFill="1" applyBorder="1" applyAlignment="1">
      <alignment horizontal="center" wrapText="1"/>
    </xf>
    <xf numFmtId="0" fontId="4" fillId="2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17"/>
  <sheetViews>
    <sheetView tabSelected="1" workbookViewId="0">
      <selection activeCell="AC4" sqref="AC4"/>
    </sheetView>
  </sheetViews>
  <sheetFormatPr defaultColWidth="9.140625" defaultRowHeight="15"/>
  <cols>
    <col min="1" max="1" width="6.5703125" style="6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4.5703125" style="2" customWidth="1"/>
    <col min="7" max="7" width="16.42578125" style="2" customWidth="1"/>
    <col min="8" max="8" width="20.5703125" style="2" customWidth="1"/>
    <col min="9" max="9" width="19" style="2" customWidth="1"/>
    <col min="10" max="10" width="56.28515625" style="2" customWidth="1"/>
    <col min="11" max="11" width="22.5703125" style="2" customWidth="1"/>
    <col min="12" max="12" width="23.5703125" style="1" customWidth="1"/>
    <col min="13" max="13" width="8.42578125" style="6" customWidth="1"/>
    <col min="14" max="14" width="6.140625" style="2" customWidth="1"/>
    <col min="15" max="15" width="17" style="2" customWidth="1"/>
    <col min="16" max="16" width="15.42578125" style="2" customWidth="1"/>
    <col min="17" max="17" width="17.28515625" style="2" customWidth="1"/>
    <col min="18" max="18" width="5.5703125" style="2" customWidth="1"/>
    <col min="19" max="19" width="9.7109375" style="40" customWidth="1"/>
    <col min="20" max="20" width="8" style="41" customWidth="1"/>
    <col min="21" max="21" width="12" style="4" customWidth="1"/>
    <col min="22" max="22" width="8.5703125" style="4" customWidth="1"/>
    <col min="23" max="23" width="8" style="4" customWidth="1"/>
    <col min="24" max="24" width="9.28515625" style="2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42" customWidth="1"/>
    <col min="29" max="29" width="8.5703125" style="3" customWidth="1"/>
    <col min="30" max="30" width="10" style="43" customWidth="1"/>
    <col min="31" max="31" width="9.85546875" style="3" customWidth="1"/>
    <col min="32" max="32" width="7.85546875" style="2" customWidth="1"/>
    <col min="33" max="33" width="9" style="4" customWidth="1"/>
    <col min="34" max="34" width="7.85546875" style="2" customWidth="1"/>
    <col min="35" max="35" width="8.42578125" style="5" customWidth="1"/>
    <col min="36" max="36" width="9" style="4" customWidth="1"/>
    <col min="37" max="37" width="8" style="5" customWidth="1"/>
    <col min="38" max="38" width="6" style="4" customWidth="1"/>
    <col min="39" max="39" width="9.5703125" style="2" customWidth="1"/>
    <col min="40" max="40" width="9.5703125" style="5" customWidth="1"/>
    <col min="41" max="41" width="10" style="4" customWidth="1"/>
    <col min="42" max="42" width="9.5703125" style="2" customWidth="1"/>
    <col min="43" max="43" width="9.5703125" style="5" customWidth="1"/>
    <col min="44" max="44" width="10" style="4" customWidth="1"/>
    <col min="45" max="45" width="9.5703125" style="4" customWidth="1"/>
    <col min="46" max="46" width="14.7109375" style="4" customWidth="1"/>
    <col min="47" max="47" width="7" style="5" customWidth="1"/>
    <col min="48" max="48" width="10.85546875" style="47" customWidth="1"/>
    <col min="49" max="49" width="12.140625" style="50" customWidth="1"/>
    <col min="50" max="50" width="12.140625" style="49" customWidth="1"/>
    <col min="51" max="51" width="10.85546875" style="49" customWidth="1"/>
    <col min="52" max="52" width="12.85546875" style="49" customWidth="1"/>
    <col min="53" max="54" width="11.85546875" style="49" customWidth="1"/>
    <col min="55" max="55" width="9.140625" style="6"/>
    <col min="56" max="16384" width="9.140625" style="2"/>
  </cols>
  <sheetData>
    <row r="1" spans="1:54" ht="68.099999999999994" customHeight="1">
      <c r="A1" s="7" t="s">
        <v>5</v>
      </c>
      <c r="B1" s="7" t="s">
        <v>6</v>
      </c>
      <c r="C1" s="7" t="s">
        <v>7</v>
      </c>
      <c r="D1" s="8" t="s">
        <v>0</v>
      </c>
      <c r="E1" s="8" t="s">
        <v>2</v>
      </c>
      <c r="F1" s="9" t="s">
        <v>41</v>
      </c>
      <c r="G1" s="10" t="s">
        <v>8</v>
      </c>
      <c r="H1" s="10" t="s">
        <v>9</v>
      </c>
      <c r="I1" s="10" t="s">
        <v>43</v>
      </c>
      <c r="J1" s="10" t="s">
        <v>10</v>
      </c>
      <c r="K1" s="10" t="s">
        <v>46</v>
      </c>
      <c r="L1" s="11" t="s">
        <v>50</v>
      </c>
      <c r="M1" s="7" t="s">
        <v>11</v>
      </c>
      <c r="N1" s="7" t="s">
        <v>45</v>
      </c>
      <c r="O1" s="10" t="s">
        <v>12</v>
      </c>
      <c r="P1" s="7" t="s">
        <v>13</v>
      </c>
      <c r="Q1" s="7" t="s">
        <v>14</v>
      </c>
      <c r="R1" s="7" t="s">
        <v>44</v>
      </c>
      <c r="S1" s="12" t="s">
        <v>15</v>
      </c>
      <c r="T1" s="13" t="s">
        <v>16</v>
      </c>
      <c r="U1" s="14" t="s">
        <v>17</v>
      </c>
      <c r="V1" s="15" t="s">
        <v>18</v>
      </c>
      <c r="W1" s="16" t="s">
        <v>19</v>
      </c>
      <c r="X1" s="8" t="s">
        <v>1</v>
      </c>
      <c r="Y1" s="13" t="s">
        <v>20</v>
      </c>
      <c r="Z1" s="13" t="s">
        <v>21</v>
      </c>
      <c r="AA1" s="13" t="s">
        <v>22</v>
      </c>
      <c r="AB1" s="17" t="s">
        <v>23</v>
      </c>
      <c r="AC1" s="18" t="s">
        <v>24</v>
      </c>
      <c r="AD1" s="19" t="s">
        <v>25</v>
      </c>
      <c r="AE1" s="20" t="s">
        <v>26</v>
      </c>
      <c r="AF1" s="7" t="s">
        <v>27</v>
      </c>
      <c r="AG1" s="14" t="s">
        <v>28</v>
      </c>
      <c r="AH1" s="7" t="s">
        <v>29</v>
      </c>
      <c r="AI1" s="21" t="s">
        <v>30</v>
      </c>
      <c r="AJ1" s="14" t="s">
        <v>31</v>
      </c>
      <c r="AK1" s="21" t="s">
        <v>32</v>
      </c>
      <c r="AL1" s="14" t="s">
        <v>33</v>
      </c>
      <c r="AM1" s="8" t="s">
        <v>34</v>
      </c>
      <c r="AN1" s="21" t="s">
        <v>35</v>
      </c>
      <c r="AO1" s="14" t="s">
        <v>36</v>
      </c>
      <c r="AP1" s="8" t="s">
        <v>47</v>
      </c>
      <c r="AQ1" s="21" t="s">
        <v>48</v>
      </c>
      <c r="AR1" s="14" t="s">
        <v>49</v>
      </c>
      <c r="AS1" s="14" t="s">
        <v>37</v>
      </c>
      <c r="AT1" s="22" t="s">
        <v>38</v>
      </c>
      <c r="AU1" s="22" t="s">
        <v>39</v>
      </c>
      <c r="AV1" s="44" t="s">
        <v>40</v>
      </c>
      <c r="AW1" s="51" t="s">
        <v>65</v>
      </c>
      <c r="AX1" s="52"/>
      <c r="AY1" s="51" t="s">
        <v>66</v>
      </c>
      <c r="AZ1" s="52"/>
      <c r="BA1" s="51" t="s">
        <v>96</v>
      </c>
      <c r="BB1" s="52"/>
    </row>
    <row r="2" spans="1:54" ht="85.5" customHeight="1">
      <c r="A2" s="23">
        <v>1</v>
      </c>
      <c r="B2" s="24"/>
      <c r="C2" s="24"/>
      <c r="D2" s="24"/>
      <c r="E2" s="24"/>
      <c r="F2" s="25" t="s">
        <v>4</v>
      </c>
      <c r="G2" s="25" t="s">
        <v>55</v>
      </c>
      <c r="H2" s="25" t="s">
        <v>55</v>
      </c>
      <c r="I2" s="25" t="s">
        <v>56</v>
      </c>
      <c r="J2" s="25" t="s">
        <v>64</v>
      </c>
      <c r="K2" s="25" t="s">
        <v>55</v>
      </c>
      <c r="L2" s="26" t="s">
        <v>118</v>
      </c>
      <c r="M2" s="23" t="s">
        <v>58</v>
      </c>
      <c r="N2" s="24"/>
      <c r="O2" s="25" t="s">
        <v>59</v>
      </c>
      <c r="P2" s="53" t="s">
        <v>97</v>
      </c>
      <c r="Q2" s="27">
        <v>9401113911251</v>
      </c>
      <c r="R2" s="24" t="s">
        <v>42</v>
      </c>
      <c r="S2" s="28">
        <v>10.8</v>
      </c>
      <c r="T2" s="29">
        <v>7.8</v>
      </c>
      <c r="U2" s="30">
        <v>1.38</v>
      </c>
      <c r="V2" s="31">
        <v>1.38</v>
      </c>
      <c r="W2" s="32"/>
      <c r="X2" s="24" t="s">
        <v>3</v>
      </c>
      <c r="Y2" s="29">
        <v>32</v>
      </c>
      <c r="Z2" s="29">
        <v>22</v>
      </c>
      <c r="AA2" s="29">
        <v>60</v>
      </c>
      <c r="AB2" s="33">
        <v>2</v>
      </c>
      <c r="AC2" s="34">
        <v>48</v>
      </c>
      <c r="AD2" s="35">
        <f>IF(Y2="","",Y2*Z2*AA2/1000000)</f>
        <v>4.2000000000000003E-2</v>
      </c>
      <c r="AE2" s="36">
        <f t="shared" ref="AE2" si="0">IF(AC2="","",65/AD2*AC2)</f>
        <v>74286</v>
      </c>
      <c r="AF2" s="24"/>
      <c r="AG2" s="32">
        <f t="shared" ref="AG2" si="1">IF(ISERROR(AF2/AE2),"",AF2/AE2)</f>
        <v>0</v>
      </c>
      <c r="AH2" s="24"/>
      <c r="AI2" s="37"/>
      <c r="AJ2" s="32">
        <f t="shared" ref="AJ2:AJ17" si="2">IF(ISERROR(V2*AI2),"",V2*AI2)</f>
        <v>0</v>
      </c>
      <c r="AK2" s="37">
        <v>0</v>
      </c>
      <c r="AL2" s="32">
        <f t="shared" ref="AL2:AL17" si="3">IF(ISERROR(AV2*AK2),"",AV2*AK2)</f>
        <v>0</v>
      </c>
      <c r="AM2" s="24"/>
      <c r="AN2" s="37">
        <v>0.01</v>
      </c>
      <c r="AO2" s="32">
        <f>IF(ISERROR(AV2*AN2),"",AV2*AN2)</f>
        <v>0.02</v>
      </c>
      <c r="AP2" s="24"/>
      <c r="AQ2" s="37"/>
      <c r="AR2" s="32">
        <f>IF(ISERROR(AV2*AQ2),"",AV2*AQ2)</f>
        <v>0</v>
      </c>
      <c r="AS2" s="32">
        <f>IF(ISERROR(AL2+AO2+AR2),"",AL2+AO2+AR2)</f>
        <v>0.02</v>
      </c>
      <c r="AT2" s="32">
        <f t="shared" ref="AT2:AT17" si="4">IF(ISERROR(V2+AS2),"",V2+AS2)</f>
        <v>1.4</v>
      </c>
      <c r="AU2" s="38">
        <f>IF(ISERROR((AV2-AT2)/AV2),"",(AV2-AT2)/AV2)</f>
        <v>0.10829999999999999</v>
      </c>
      <c r="AV2" s="45">
        <v>1.57</v>
      </c>
      <c r="AW2" s="48">
        <v>624</v>
      </c>
      <c r="AX2" s="48">
        <v>288</v>
      </c>
      <c r="AY2" s="48">
        <v>528</v>
      </c>
      <c r="AZ2" s="48">
        <v>288</v>
      </c>
      <c r="BA2" s="48">
        <v>576</v>
      </c>
      <c r="BB2" s="48">
        <v>240</v>
      </c>
    </row>
    <row r="3" spans="1:54" ht="85.5" customHeight="1">
      <c r="A3" s="23">
        <v>2</v>
      </c>
      <c r="B3" s="24"/>
      <c r="C3" s="24"/>
      <c r="D3" s="24"/>
      <c r="E3" s="24"/>
      <c r="F3" s="25" t="s">
        <v>4</v>
      </c>
      <c r="G3" s="25" t="s">
        <v>55</v>
      </c>
      <c r="H3" s="25" t="s">
        <v>55</v>
      </c>
      <c r="I3" s="25" t="s">
        <v>60</v>
      </c>
      <c r="J3" s="25" t="s">
        <v>57</v>
      </c>
      <c r="K3" s="25" t="s">
        <v>55</v>
      </c>
      <c r="L3" s="26" t="s">
        <v>113</v>
      </c>
      <c r="M3" s="23" t="s">
        <v>58</v>
      </c>
      <c r="N3" s="24"/>
      <c r="O3" s="25" t="s">
        <v>59</v>
      </c>
      <c r="P3" s="53" t="s">
        <v>98</v>
      </c>
      <c r="Q3" s="27">
        <v>9401113877137</v>
      </c>
      <c r="R3" s="24" t="s">
        <v>42</v>
      </c>
      <c r="S3" s="28">
        <v>30.8</v>
      </c>
      <c r="T3" s="29">
        <v>7.8</v>
      </c>
      <c r="U3" s="30">
        <v>3.95</v>
      </c>
      <c r="V3" s="31">
        <v>3.95</v>
      </c>
      <c r="W3" s="32"/>
      <c r="X3" s="24" t="s">
        <v>3</v>
      </c>
      <c r="Y3" s="29">
        <v>32</v>
      </c>
      <c r="Z3" s="29">
        <v>26</v>
      </c>
      <c r="AA3" s="29">
        <v>37</v>
      </c>
      <c r="AB3" s="33">
        <v>2</v>
      </c>
      <c r="AC3" s="34">
        <v>6</v>
      </c>
      <c r="AD3" s="35">
        <f t="shared" ref="AD3:AD6" si="5">IF(Y3="","",Y3*Z3*AA3/1000000)</f>
        <v>3.1E-2</v>
      </c>
      <c r="AE3" s="36">
        <f t="shared" ref="AE3" si="6">IF(AC3="","",65/AD3*AC3)</f>
        <v>12581</v>
      </c>
      <c r="AF3" s="24"/>
      <c r="AG3" s="32">
        <f t="shared" ref="AG3" si="7">IF(ISERROR(AF3/AE3),"",AF3/AE3)</f>
        <v>0</v>
      </c>
      <c r="AH3" s="24"/>
      <c r="AI3" s="37"/>
      <c r="AJ3" s="32">
        <f t="shared" si="2"/>
        <v>0</v>
      </c>
      <c r="AK3" s="37">
        <v>0</v>
      </c>
      <c r="AL3" s="32">
        <f t="shared" si="3"/>
        <v>0</v>
      </c>
      <c r="AM3" s="24"/>
      <c r="AN3" s="37">
        <v>0.01</v>
      </c>
      <c r="AO3" s="32">
        <f t="shared" ref="AO3:AO6" si="8">IF(ISERROR(AV3*AN3),"",AV3*AN3)</f>
        <v>0.04</v>
      </c>
      <c r="AP3" s="24"/>
      <c r="AQ3" s="37"/>
      <c r="AR3" s="32">
        <f t="shared" ref="AR3:AR6" si="9">IF(ISERROR(AV3*AQ3),"",AV3*AQ3)</f>
        <v>0</v>
      </c>
      <c r="AS3" s="32">
        <f t="shared" ref="AS3:AS6" si="10">IF(ISERROR(AL3+AO3+AR3),"",AL3+AO3+AR3)</f>
        <v>0.04</v>
      </c>
      <c r="AT3" s="32">
        <f t="shared" si="4"/>
        <v>3.99</v>
      </c>
      <c r="AU3" s="38">
        <f t="shared" ref="AU3:AU6" si="11">IF(ISERROR((AV3-AT3)/AV3),"",(AV3-AT3)/AV3)</f>
        <v>2.92E-2</v>
      </c>
      <c r="AV3" s="45">
        <v>4.1100000000000003</v>
      </c>
      <c r="AW3" s="48">
        <v>210</v>
      </c>
      <c r="AX3" s="48">
        <v>108</v>
      </c>
      <c r="AY3" s="48">
        <v>156</v>
      </c>
      <c r="AZ3" s="48">
        <v>84</v>
      </c>
      <c r="BA3" s="48">
        <v>162</v>
      </c>
      <c r="BB3" s="48">
        <v>78</v>
      </c>
    </row>
    <row r="4" spans="1:54" ht="85.5" customHeight="1">
      <c r="A4" s="23">
        <v>3</v>
      </c>
      <c r="B4" s="24"/>
      <c r="C4" s="24"/>
      <c r="D4" s="24"/>
      <c r="E4" s="24"/>
      <c r="F4" s="25" t="s">
        <v>4</v>
      </c>
      <c r="G4" s="25" t="s">
        <v>55</v>
      </c>
      <c r="H4" s="25" t="s">
        <v>55</v>
      </c>
      <c r="I4" s="25" t="s">
        <v>63</v>
      </c>
      <c r="J4" s="25" t="s">
        <v>57</v>
      </c>
      <c r="K4" s="25" t="s">
        <v>55</v>
      </c>
      <c r="L4" s="26" t="s">
        <v>76</v>
      </c>
      <c r="M4" s="23" t="s">
        <v>58</v>
      </c>
      <c r="N4" s="24"/>
      <c r="O4" s="25" t="s">
        <v>59</v>
      </c>
      <c r="P4" s="53" t="s">
        <v>99</v>
      </c>
      <c r="Q4" s="27">
        <v>9401113877120</v>
      </c>
      <c r="R4" s="24" t="s">
        <v>42</v>
      </c>
      <c r="S4" s="28">
        <v>34.9</v>
      </c>
      <c r="T4" s="29">
        <v>7.8</v>
      </c>
      <c r="U4" s="30">
        <v>4.47</v>
      </c>
      <c r="V4" s="31">
        <v>4.47</v>
      </c>
      <c r="W4" s="32"/>
      <c r="X4" s="24" t="s">
        <v>3</v>
      </c>
      <c r="Y4" s="29">
        <v>32</v>
      </c>
      <c r="Z4" s="29">
        <v>26</v>
      </c>
      <c r="AA4" s="29">
        <v>42</v>
      </c>
      <c r="AB4" s="33">
        <v>2</v>
      </c>
      <c r="AC4" s="34">
        <v>6</v>
      </c>
      <c r="AD4" s="35">
        <f t="shared" si="5"/>
        <v>3.5000000000000003E-2</v>
      </c>
      <c r="AE4" s="36">
        <f t="shared" ref="AE4" si="12">IF(AC4="","",65/AD4*AC4)</f>
        <v>11143</v>
      </c>
      <c r="AF4" s="24"/>
      <c r="AG4" s="32">
        <f t="shared" ref="AG4" si="13">IF(ISERROR(AF4/AE4),"",AF4/AE4)</f>
        <v>0</v>
      </c>
      <c r="AH4" s="24"/>
      <c r="AI4" s="37"/>
      <c r="AJ4" s="32">
        <f t="shared" si="2"/>
        <v>0</v>
      </c>
      <c r="AK4" s="37"/>
      <c r="AL4" s="32">
        <f t="shared" si="3"/>
        <v>0</v>
      </c>
      <c r="AM4" s="24"/>
      <c r="AN4" s="37">
        <v>0.01</v>
      </c>
      <c r="AO4" s="32">
        <f t="shared" si="8"/>
        <v>0.05</v>
      </c>
      <c r="AP4" s="24"/>
      <c r="AQ4" s="37"/>
      <c r="AR4" s="32">
        <f t="shared" si="9"/>
        <v>0</v>
      </c>
      <c r="AS4" s="32">
        <f t="shared" si="10"/>
        <v>0.05</v>
      </c>
      <c r="AT4" s="32">
        <f t="shared" si="4"/>
        <v>4.5199999999999996</v>
      </c>
      <c r="AU4" s="38">
        <f t="shared" si="11"/>
        <v>0.11890000000000001</v>
      </c>
      <c r="AV4" s="45">
        <v>5.13</v>
      </c>
      <c r="AW4" s="48">
        <v>228</v>
      </c>
      <c r="AX4" s="48">
        <v>114</v>
      </c>
      <c r="AY4" s="48">
        <v>168</v>
      </c>
      <c r="AZ4" s="48">
        <v>90</v>
      </c>
      <c r="BA4" s="48">
        <v>168</v>
      </c>
      <c r="BB4" s="48">
        <v>90</v>
      </c>
    </row>
    <row r="5" spans="1:54" ht="85.5" customHeight="1">
      <c r="A5" s="23">
        <v>4</v>
      </c>
      <c r="B5" s="24"/>
      <c r="C5" s="24"/>
      <c r="D5" s="24"/>
      <c r="E5" s="24"/>
      <c r="F5" s="25" t="s">
        <v>4</v>
      </c>
      <c r="G5" s="25" t="s">
        <v>55</v>
      </c>
      <c r="H5" s="25" t="s">
        <v>55</v>
      </c>
      <c r="I5" s="25" t="s">
        <v>61</v>
      </c>
      <c r="J5" s="25" t="s">
        <v>57</v>
      </c>
      <c r="K5" s="25" t="s">
        <v>55</v>
      </c>
      <c r="L5" s="26" t="s">
        <v>114</v>
      </c>
      <c r="M5" s="23" t="s">
        <v>58</v>
      </c>
      <c r="N5" s="24"/>
      <c r="O5" s="25" t="s">
        <v>59</v>
      </c>
      <c r="P5" s="53" t="s">
        <v>100</v>
      </c>
      <c r="Q5" s="27">
        <v>9401113877106</v>
      </c>
      <c r="R5" s="24" t="s">
        <v>42</v>
      </c>
      <c r="S5" s="28">
        <v>40.5</v>
      </c>
      <c r="T5" s="29">
        <v>7.8</v>
      </c>
      <c r="U5" s="30">
        <v>5.19</v>
      </c>
      <c r="V5" s="31">
        <v>5.19</v>
      </c>
      <c r="W5" s="32"/>
      <c r="X5" s="24" t="s">
        <v>3</v>
      </c>
      <c r="Y5" s="29">
        <v>32</v>
      </c>
      <c r="Z5" s="29">
        <v>26</v>
      </c>
      <c r="AA5" s="29">
        <v>47</v>
      </c>
      <c r="AB5" s="33">
        <v>2</v>
      </c>
      <c r="AC5" s="34">
        <v>6</v>
      </c>
      <c r="AD5" s="35">
        <f t="shared" si="5"/>
        <v>3.9E-2</v>
      </c>
      <c r="AE5" s="36">
        <f t="shared" ref="AE5:AE17" si="14">IF(AC5="","",65/AD5*AC5)</f>
        <v>10000</v>
      </c>
      <c r="AF5" s="24"/>
      <c r="AG5" s="32">
        <f t="shared" ref="AG5:AG17" si="15">IF(ISERROR(AF5/AE5),"",AF5/AE5)</f>
        <v>0</v>
      </c>
      <c r="AH5" s="24"/>
      <c r="AI5" s="37"/>
      <c r="AJ5" s="32">
        <f t="shared" si="2"/>
        <v>0</v>
      </c>
      <c r="AK5" s="37"/>
      <c r="AL5" s="32">
        <f t="shared" si="3"/>
        <v>0</v>
      </c>
      <c r="AM5" s="24"/>
      <c r="AN5" s="37">
        <v>0.01</v>
      </c>
      <c r="AO5" s="32">
        <f t="shared" si="8"/>
        <v>0.06</v>
      </c>
      <c r="AP5" s="24"/>
      <c r="AQ5" s="37"/>
      <c r="AR5" s="32">
        <f t="shared" si="9"/>
        <v>0</v>
      </c>
      <c r="AS5" s="32">
        <f t="shared" si="10"/>
        <v>0.06</v>
      </c>
      <c r="AT5" s="32">
        <f t="shared" si="4"/>
        <v>5.25</v>
      </c>
      <c r="AU5" s="38">
        <f t="shared" si="11"/>
        <v>9.7900000000000001E-2</v>
      </c>
      <c r="AV5" s="45">
        <v>5.82</v>
      </c>
      <c r="AW5" s="48">
        <v>150</v>
      </c>
      <c r="AX5" s="48">
        <v>78</v>
      </c>
      <c r="AY5" s="48">
        <v>120</v>
      </c>
      <c r="AZ5" s="48">
        <v>60</v>
      </c>
      <c r="BA5" s="48">
        <v>120</v>
      </c>
      <c r="BB5" s="48">
        <v>60</v>
      </c>
    </row>
    <row r="6" spans="1:54" ht="85.5" customHeight="1">
      <c r="A6" s="23">
        <v>5</v>
      </c>
      <c r="B6" s="24"/>
      <c r="C6" s="24"/>
      <c r="D6" s="24"/>
      <c r="E6" s="24"/>
      <c r="F6" s="25" t="s">
        <v>4</v>
      </c>
      <c r="G6" s="25" t="s">
        <v>55</v>
      </c>
      <c r="H6" s="25" t="s">
        <v>55</v>
      </c>
      <c r="I6" s="25" t="s">
        <v>62</v>
      </c>
      <c r="J6" s="25" t="s">
        <v>57</v>
      </c>
      <c r="K6" s="25" t="s">
        <v>55</v>
      </c>
      <c r="L6" s="26" t="s">
        <v>51</v>
      </c>
      <c r="M6" s="23" t="s">
        <v>58</v>
      </c>
      <c r="N6" s="24"/>
      <c r="O6" s="25" t="s">
        <v>59</v>
      </c>
      <c r="P6" s="53" t="s">
        <v>101</v>
      </c>
      <c r="Q6" s="27">
        <v>9401113877113</v>
      </c>
      <c r="R6" s="24" t="s">
        <v>42</v>
      </c>
      <c r="S6" s="28">
        <v>44</v>
      </c>
      <c r="T6" s="29">
        <v>7.8</v>
      </c>
      <c r="U6" s="30">
        <v>5.64</v>
      </c>
      <c r="V6" s="31">
        <v>5.64</v>
      </c>
      <c r="W6" s="32"/>
      <c r="X6" s="24" t="s">
        <v>3</v>
      </c>
      <c r="Y6" s="29">
        <v>32</v>
      </c>
      <c r="Z6" s="29">
        <v>26</v>
      </c>
      <c r="AA6" s="29">
        <v>42</v>
      </c>
      <c r="AB6" s="33">
        <v>2</v>
      </c>
      <c r="AC6" s="34">
        <v>6</v>
      </c>
      <c r="AD6" s="35">
        <f t="shared" si="5"/>
        <v>3.5000000000000003E-2</v>
      </c>
      <c r="AE6" s="36">
        <f t="shared" si="14"/>
        <v>11143</v>
      </c>
      <c r="AF6" s="24"/>
      <c r="AG6" s="32">
        <f t="shared" si="15"/>
        <v>0</v>
      </c>
      <c r="AH6" s="24"/>
      <c r="AI6" s="37"/>
      <c r="AJ6" s="32">
        <f t="shared" si="2"/>
        <v>0</v>
      </c>
      <c r="AK6" s="37"/>
      <c r="AL6" s="32">
        <f t="shared" si="3"/>
        <v>0</v>
      </c>
      <c r="AM6" s="24"/>
      <c r="AN6" s="37">
        <v>0.01</v>
      </c>
      <c r="AO6" s="32">
        <f t="shared" si="8"/>
        <v>0.06</v>
      </c>
      <c r="AP6" s="24"/>
      <c r="AQ6" s="37"/>
      <c r="AR6" s="32">
        <f t="shared" si="9"/>
        <v>0</v>
      </c>
      <c r="AS6" s="32">
        <f t="shared" si="10"/>
        <v>0.06</v>
      </c>
      <c r="AT6" s="32">
        <f t="shared" si="4"/>
        <v>5.7</v>
      </c>
      <c r="AU6" s="38">
        <f t="shared" si="11"/>
        <v>0.1108</v>
      </c>
      <c r="AV6" s="45">
        <v>6.41</v>
      </c>
      <c r="AW6" s="48">
        <v>366</v>
      </c>
      <c r="AX6" s="48">
        <v>192</v>
      </c>
      <c r="AY6" s="48">
        <v>282</v>
      </c>
      <c r="AZ6" s="48">
        <v>138</v>
      </c>
      <c r="BA6" s="48">
        <v>276</v>
      </c>
      <c r="BB6" s="48">
        <v>144</v>
      </c>
    </row>
    <row r="7" spans="1:54" ht="85.5" customHeight="1">
      <c r="A7" s="23">
        <v>2</v>
      </c>
      <c r="B7" s="24"/>
      <c r="C7" s="24"/>
      <c r="D7" s="24"/>
      <c r="E7" s="24"/>
      <c r="F7" s="25" t="s">
        <v>4</v>
      </c>
      <c r="G7" s="25" t="s">
        <v>52</v>
      </c>
      <c r="H7" s="25" t="s">
        <v>67</v>
      </c>
      <c r="I7" s="25" t="s">
        <v>68</v>
      </c>
      <c r="J7" s="25" t="s">
        <v>69</v>
      </c>
      <c r="K7" s="25" t="s">
        <v>70</v>
      </c>
      <c r="L7" s="26" t="s">
        <v>71</v>
      </c>
      <c r="M7" s="24" t="s">
        <v>72</v>
      </c>
      <c r="N7" s="24"/>
      <c r="O7" s="25" t="s">
        <v>73</v>
      </c>
      <c r="P7" s="53" t="s">
        <v>102</v>
      </c>
      <c r="Q7" s="39" t="s">
        <v>74</v>
      </c>
      <c r="R7" s="24" t="s">
        <v>42</v>
      </c>
      <c r="S7" s="28">
        <v>39.9</v>
      </c>
      <c r="T7" s="29">
        <v>8</v>
      </c>
      <c r="U7" s="30">
        <v>4.99</v>
      </c>
      <c r="V7" s="31">
        <v>4.99</v>
      </c>
      <c r="W7" s="32"/>
      <c r="X7" s="24" t="s">
        <v>3</v>
      </c>
      <c r="Y7" s="29">
        <v>32</v>
      </c>
      <c r="Z7" s="29">
        <v>26</v>
      </c>
      <c r="AA7" s="29">
        <v>37</v>
      </c>
      <c r="AB7" s="33">
        <v>2</v>
      </c>
      <c r="AC7" s="34">
        <v>6</v>
      </c>
      <c r="AD7" s="35">
        <f>IF(Y7="","",Y7*Z7*AA7/1000000)</f>
        <v>3.1E-2</v>
      </c>
      <c r="AE7" s="36">
        <f t="shared" si="14"/>
        <v>12581</v>
      </c>
      <c r="AF7" s="24"/>
      <c r="AG7" s="32">
        <f t="shared" si="15"/>
        <v>0</v>
      </c>
      <c r="AH7" s="24"/>
      <c r="AI7" s="37"/>
      <c r="AJ7" s="32">
        <f t="shared" si="2"/>
        <v>0</v>
      </c>
      <c r="AK7" s="37">
        <v>0</v>
      </c>
      <c r="AL7" s="32">
        <f t="shared" si="3"/>
        <v>0</v>
      </c>
      <c r="AM7" s="24"/>
      <c r="AN7" s="37">
        <v>0.01</v>
      </c>
      <c r="AO7" s="32">
        <f>IF(ISERROR(AV7*AN7),"",AV7*AN7)</f>
        <v>0.06</v>
      </c>
      <c r="AP7" s="24"/>
      <c r="AQ7" s="37"/>
      <c r="AR7" s="32">
        <f>IF(ISERROR(AV7*AQ7),"",AV7*AQ7)</f>
        <v>0</v>
      </c>
      <c r="AS7" s="32">
        <f>IF(ISERROR(AL7+AO7+AR7),"",AL7+AO7+AR7)</f>
        <v>0.06</v>
      </c>
      <c r="AT7" s="32">
        <f t="shared" si="4"/>
        <v>5.05</v>
      </c>
      <c r="AU7" s="38">
        <f>IF(ISERROR((AV7-AT7)/AV7),"",(AV7-AT7)/AV7)</f>
        <v>0.1062</v>
      </c>
      <c r="AV7" s="46">
        <v>5.65</v>
      </c>
      <c r="AW7" s="48"/>
      <c r="AX7" s="48"/>
      <c r="AY7" s="48">
        <v>288</v>
      </c>
      <c r="AZ7" s="48">
        <v>150</v>
      </c>
      <c r="BA7" s="48">
        <v>138</v>
      </c>
      <c r="BB7" s="48">
        <v>72</v>
      </c>
    </row>
    <row r="8" spans="1:54" ht="85.5" customHeight="1">
      <c r="A8" s="23">
        <v>3</v>
      </c>
      <c r="B8" s="24"/>
      <c r="C8" s="24"/>
      <c r="D8" s="24"/>
      <c r="E8" s="24"/>
      <c r="F8" s="25" t="s">
        <v>4</v>
      </c>
      <c r="G8" s="25" t="s">
        <v>52</v>
      </c>
      <c r="H8" s="25" t="s">
        <v>67</v>
      </c>
      <c r="I8" s="25" t="s">
        <v>75</v>
      </c>
      <c r="J8" s="25" t="s">
        <v>69</v>
      </c>
      <c r="K8" s="25" t="s">
        <v>70</v>
      </c>
      <c r="L8" s="26" t="s">
        <v>76</v>
      </c>
      <c r="M8" s="24" t="s">
        <v>72</v>
      </c>
      <c r="N8" s="24"/>
      <c r="O8" s="25" t="s">
        <v>73</v>
      </c>
      <c r="P8" s="53" t="s">
        <v>103</v>
      </c>
      <c r="Q8" s="39" t="s">
        <v>77</v>
      </c>
      <c r="R8" s="24" t="s">
        <v>42</v>
      </c>
      <c r="S8" s="28">
        <v>44.8</v>
      </c>
      <c r="T8" s="29">
        <v>8</v>
      </c>
      <c r="U8" s="30">
        <v>5.6</v>
      </c>
      <c r="V8" s="31">
        <v>5.6</v>
      </c>
      <c r="W8" s="32"/>
      <c r="X8" s="24" t="s">
        <v>3</v>
      </c>
      <c r="Y8" s="29">
        <v>32</v>
      </c>
      <c r="Z8" s="29">
        <v>26</v>
      </c>
      <c r="AA8" s="29">
        <v>42</v>
      </c>
      <c r="AB8" s="33">
        <v>2</v>
      </c>
      <c r="AC8" s="34">
        <v>6</v>
      </c>
      <c r="AD8" s="35">
        <f t="shared" ref="AD8:AD17" si="16">IF(Y8="","",Y8*Z8*AA8/1000000)</f>
        <v>3.5000000000000003E-2</v>
      </c>
      <c r="AE8" s="36">
        <f t="shared" si="14"/>
        <v>11143</v>
      </c>
      <c r="AF8" s="24"/>
      <c r="AG8" s="32">
        <f t="shared" si="15"/>
        <v>0</v>
      </c>
      <c r="AH8" s="24"/>
      <c r="AI8" s="37"/>
      <c r="AJ8" s="32">
        <f t="shared" si="2"/>
        <v>0</v>
      </c>
      <c r="AK8" s="37">
        <v>0</v>
      </c>
      <c r="AL8" s="32">
        <f t="shared" si="3"/>
        <v>0</v>
      </c>
      <c r="AM8" s="24"/>
      <c r="AN8" s="37">
        <v>0.01</v>
      </c>
      <c r="AO8" s="32">
        <f t="shared" ref="AO8:AO17" si="17">IF(ISERROR(AV8*AN8),"",AV8*AN8)</f>
        <v>0.06</v>
      </c>
      <c r="AP8" s="24"/>
      <c r="AQ8" s="37"/>
      <c r="AR8" s="32">
        <f t="shared" ref="AR8:AR17" si="18">IF(ISERROR(AV8*AQ8),"",AV8*AQ8)</f>
        <v>0</v>
      </c>
      <c r="AS8" s="32">
        <f t="shared" ref="AS8:AS17" si="19">IF(ISERROR(AL8+AO8+AR8),"",AL8+AO8+AR8)</f>
        <v>0.06</v>
      </c>
      <c r="AT8" s="32">
        <f t="shared" si="4"/>
        <v>5.66</v>
      </c>
      <c r="AU8" s="38">
        <f t="shared" ref="AU8:AU17" si="20">IF(ISERROR((AV8-AT8)/AV8),"",(AV8-AT8)/AV8)</f>
        <v>0.11559999999999999</v>
      </c>
      <c r="AV8" s="46">
        <v>6.4</v>
      </c>
      <c r="AW8" s="48"/>
      <c r="AX8" s="48"/>
      <c r="AY8" s="48">
        <v>330</v>
      </c>
      <c r="AZ8" s="48">
        <v>168</v>
      </c>
      <c r="BA8" s="48">
        <v>168</v>
      </c>
      <c r="BB8" s="48">
        <v>84</v>
      </c>
    </row>
    <row r="9" spans="1:54" ht="85.5" customHeight="1">
      <c r="A9" s="23">
        <v>5</v>
      </c>
      <c r="B9" s="24"/>
      <c r="C9" s="24"/>
      <c r="D9" s="24"/>
      <c r="E9" s="24"/>
      <c r="F9" s="25" t="s">
        <v>4</v>
      </c>
      <c r="G9" s="25" t="s">
        <v>52</v>
      </c>
      <c r="H9" s="25" t="s">
        <v>67</v>
      </c>
      <c r="I9" s="25" t="s">
        <v>78</v>
      </c>
      <c r="J9" s="25" t="s">
        <v>69</v>
      </c>
      <c r="K9" s="25" t="s">
        <v>70</v>
      </c>
      <c r="L9" s="26" t="s">
        <v>115</v>
      </c>
      <c r="M9" s="24" t="s">
        <v>72</v>
      </c>
      <c r="N9" s="24"/>
      <c r="O9" s="25" t="s">
        <v>73</v>
      </c>
      <c r="P9" s="53" t="s">
        <v>104</v>
      </c>
      <c r="Q9" s="39" t="s">
        <v>79</v>
      </c>
      <c r="R9" s="24" t="s">
        <v>42</v>
      </c>
      <c r="S9" s="28">
        <v>52.85</v>
      </c>
      <c r="T9" s="29">
        <v>8</v>
      </c>
      <c r="U9" s="30">
        <v>6.61</v>
      </c>
      <c r="V9" s="31">
        <v>6.61</v>
      </c>
      <c r="W9" s="32"/>
      <c r="X9" s="24" t="s">
        <v>3</v>
      </c>
      <c r="Y9" s="29">
        <v>32</v>
      </c>
      <c r="Z9" s="29">
        <v>26</v>
      </c>
      <c r="AA9" s="29">
        <v>47</v>
      </c>
      <c r="AB9" s="33">
        <v>2</v>
      </c>
      <c r="AC9" s="34">
        <v>6</v>
      </c>
      <c r="AD9" s="35">
        <f t="shared" si="16"/>
        <v>3.9E-2</v>
      </c>
      <c r="AE9" s="36">
        <f t="shared" si="14"/>
        <v>10000</v>
      </c>
      <c r="AF9" s="24"/>
      <c r="AG9" s="32">
        <f t="shared" si="15"/>
        <v>0</v>
      </c>
      <c r="AH9" s="24"/>
      <c r="AI9" s="37"/>
      <c r="AJ9" s="32">
        <f t="shared" si="2"/>
        <v>0</v>
      </c>
      <c r="AK9" s="37"/>
      <c r="AL9" s="32">
        <f t="shared" si="3"/>
        <v>0</v>
      </c>
      <c r="AM9" s="24"/>
      <c r="AN9" s="37">
        <v>0.01</v>
      </c>
      <c r="AO9" s="32">
        <f t="shared" si="17"/>
        <v>7.0000000000000007E-2</v>
      </c>
      <c r="AP9" s="24"/>
      <c r="AQ9" s="37"/>
      <c r="AR9" s="32">
        <f t="shared" si="18"/>
        <v>0</v>
      </c>
      <c r="AS9" s="32">
        <f t="shared" si="19"/>
        <v>7.0000000000000007E-2</v>
      </c>
      <c r="AT9" s="32">
        <f t="shared" si="4"/>
        <v>6.68</v>
      </c>
      <c r="AU9" s="38">
        <f t="shared" si="20"/>
        <v>9.1200000000000003E-2</v>
      </c>
      <c r="AV9" s="46">
        <v>7.35</v>
      </c>
      <c r="AW9" s="48"/>
      <c r="AX9" s="48"/>
      <c r="AY9" s="48">
        <v>528</v>
      </c>
      <c r="AZ9" s="48">
        <v>270</v>
      </c>
      <c r="BA9" s="48">
        <v>264</v>
      </c>
      <c r="BB9" s="48">
        <v>138</v>
      </c>
    </row>
    <row r="10" spans="1:54" ht="85.5" customHeight="1">
      <c r="A10" s="23">
        <v>5</v>
      </c>
      <c r="B10" s="24"/>
      <c r="C10" s="24"/>
      <c r="D10" s="24"/>
      <c r="E10" s="24"/>
      <c r="F10" s="25" t="s">
        <v>4</v>
      </c>
      <c r="G10" s="25" t="s">
        <v>52</v>
      </c>
      <c r="H10" s="25" t="s">
        <v>67</v>
      </c>
      <c r="I10" s="25" t="s">
        <v>80</v>
      </c>
      <c r="J10" s="25" t="s">
        <v>69</v>
      </c>
      <c r="K10" s="25" t="s">
        <v>70</v>
      </c>
      <c r="L10" s="26" t="s">
        <v>116</v>
      </c>
      <c r="M10" s="24" t="s">
        <v>72</v>
      </c>
      <c r="N10" s="24"/>
      <c r="O10" s="25" t="s">
        <v>73</v>
      </c>
      <c r="P10" s="53" t="s">
        <v>105</v>
      </c>
      <c r="Q10" s="39" t="s">
        <v>81</v>
      </c>
      <c r="R10" s="24" t="s">
        <v>42</v>
      </c>
      <c r="S10" s="28">
        <v>57.5</v>
      </c>
      <c r="T10" s="29">
        <v>8</v>
      </c>
      <c r="U10" s="30">
        <v>7.19</v>
      </c>
      <c r="V10" s="31">
        <v>7.19</v>
      </c>
      <c r="W10" s="32"/>
      <c r="X10" s="24" t="s">
        <v>3</v>
      </c>
      <c r="Y10" s="29">
        <v>32</v>
      </c>
      <c r="Z10" s="29">
        <v>26</v>
      </c>
      <c r="AA10" s="29">
        <v>47</v>
      </c>
      <c r="AB10" s="33">
        <v>2</v>
      </c>
      <c r="AC10" s="34">
        <v>6</v>
      </c>
      <c r="AD10" s="35">
        <f t="shared" si="16"/>
        <v>3.9E-2</v>
      </c>
      <c r="AE10" s="36">
        <f t="shared" si="14"/>
        <v>10000</v>
      </c>
      <c r="AF10" s="24"/>
      <c r="AG10" s="32">
        <f t="shared" si="15"/>
        <v>0</v>
      </c>
      <c r="AH10" s="24"/>
      <c r="AI10" s="37"/>
      <c r="AJ10" s="32">
        <f t="shared" si="2"/>
        <v>0</v>
      </c>
      <c r="AK10" s="37"/>
      <c r="AL10" s="32">
        <f t="shared" si="3"/>
        <v>0</v>
      </c>
      <c r="AM10" s="24"/>
      <c r="AN10" s="37">
        <v>0.01</v>
      </c>
      <c r="AO10" s="32">
        <f t="shared" si="17"/>
        <v>0.08</v>
      </c>
      <c r="AP10" s="24"/>
      <c r="AQ10" s="37"/>
      <c r="AR10" s="32">
        <f t="shared" si="18"/>
        <v>0</v>
      </c>
      <c r="AS10" s="32">
        <f t="shared" si="19"/>
        <v>0.08</v>
      </c>
      <c r="AT10" s="32">
        <f t="shared" si="4"/>
        <v>7.27</v>
      </c>
      <c r="AU10" s="38">
        <f t="shared" si="20"/>
        <v>0.10249999999999999</v>
      </c>
      <c r="AV10" s="46">
        <v>8.1</v>
      </c>
      <c r="AW10" s="48"/>
      <c r="AX10" s="48"/>
      <c r="AY10" s="48">
        <v>174</v>
      </c>
      <c r="AZ10" s="48">
        <v>90</v>
      </c>
      <c r="BA10" s="48">
        <v>90</v>
      </c>
      <c r="BB10" s="48">
        <v>48</v>
      </c>
    </row>
    <row r="11" spans="1:54" ht="85.5" customHeight="1">
      <c r="A11" s="23">
        <v>2</v>
      </c>
      <c r="B11" s="24"/>
      <c r="C11" s="24"/>
      <c r="D11" s="24"/>
      <c r="E11" s="24"/>
      <c r="F11" s="25" t="s">
        <v>4</v>
      </c>
      <c r="G11" s="25" t="s">
        <v>52</v>
      </c>
      <c r="H11" s="25" t="s">
        <v>67</v>
      </c>
      <c r="I11" s="25" t="s">
        <v>82</v>
      </c>
      <c r="J11" s="25" t="s">
        <v>69</v>
      </c>
      <c r="K11" s="25" t="s">
        <v>70</v>
      </c>
      <c r="L11" s="26" t="s">
        <v>71</v>
      </c>
      <c r="M11" s="24" t="s">
        <v>54</v>
      </c>
      <c r="N11" s="24"/>
      <c r="O11" s="25" t="s">
        <v>73</v>
      </c>
      <c r="P11" s="53" t="s">
        <v>106</v>
      </c>
      <c r="Q11" s="39" t="s">
        <v>83</v>
      </c>
      <c r="R11" s="24" t="s">
        <v>42</v>
      </c>
      <c r="S11" s="28">
        <v>39.9</v>
      </c>
      <c r="T11" s="29">
        <v>8</v>
      </c>
      <c r="U11" s="30">
        <v>4.99</v>
      </c>
      <c r="V11" s="31">
        <v>4.99</v>
      </c>
      <c r="W11" s="32"/>
      <c r="X11" s="24" t="s">
        <v>3</v>
      </c>
      <c r="Y11" s="29">
        <v>32</v>
      </c>
      <c r="Z11" s="29">
        <v>26</v>
      </c>
      <c r="AA11" s="29">
        <v>37</v>
      </c>
      <c r="AB11" s="33">
        <v>2</v>
      </c>
      <c r="AC11" s="34">
        <v>6</v>
      </c>
      <c r="AD11" s="35">
        <f t="shared" si="16"/>
        <v>3.1E-2</v>
      </c>
      <c r="AE11" s="36">
        <f t="shared" si="14"/>
        <v>12581</v>
      </c>
      <c r="AF11" s="24"/>
      <c r="AG11" s="32">
        <f t="shared" si="15"/>
        <v>0</v>
      </c>
      <c r="AH11" s="24"/>
      <c r="AI11" s="37"/>
      <c r="AJ11" s="32">
        <f t="shared" si="2"/>
        <v>0</v>
      </c>
      <c r="AK11" s="37"/>
      <c r="AL11" s="32">
        <f t="shared" si="3"/>
        <v>0</v>
      </c>
      <c r="AM11" s="24"/>
      <c r="AN11" s="37">
        <v>0.01</v>
      </c>
      <c r="AO11" s="32">
        <f t="shared" si="17"/>
        <v>0.06</v>
      </c>
      <c r="AP11" s="24"/>
      <c r="AQ11" s="37"/>
      <c r="AR11" s="32">
        <f t="shared" si="18"/>
        <v>0</v>
      </c>
      <c r="AS11" s="32">
        <f t="shared" si="19"/>
        <v>0.06</v>
      </c>
      <c r="AT11" s="32">
        <f t="shared" si="4"/>
        <v>5.05</v>
      </c>
      <c r="AU11" s="38">
        <f t="shared" si="20"/>
        <v>0.1062</v>
      </c>
      <c r="AV11" s="46">
        <v>5.65</v>
      </c>
      <c r="AW11" s="48"/>
      <c r="AX11" s="48"/>
      <c r="AY11" s="48">
        <v>264</v>
      </c>
      <c r="AZ11" s="48">
        <v>138</v>
      </c>
      <c r="BA11" s="48">
        <v>132</v>
      </c>
      <c r="BB11" s="48">
        <v>66</v>
      </c>
    </row>
    <row r="12" spans="1:54" ht="85.5" customHeight="1">
      <c r="A12" s="23">
        <v>3</v>
      </c>
      <c r="B12" s="24"/>
      <c r="C12" s="24"/>
      <c r="D12" s="24"/>
      <c r="E12" s="24"/>
      <c r="F12" s="25" t="s">
        <v>4</v>
      </c>
      <c r="G12" s="25" t="s">
        <v>52</v>
      </c>
      <c r="H12" s="25" t="s">
        <v>67</v>
      </c>
      <c r="I12" s="25" t="s">
        <v>84</v>
      </c>
      <c r="J12" s="25" t="s">
        <v>69</v>
      </c>
      <c r="K12" s="25" t="s">
        <v>70</v>
      </c>
      <c r="L12" s="26" t="s">
        <v>76</v>
      </c>
      <c r="M12" s="24" t="s">
        <v>54</v>
      </c>
      <c r="N12" s="24"/>
      <c r="O12" s="25" t="s">
        <v>73</v>
      </c>
      <c r="P12" s="53" t="s">
        <v>107</v>
      </c>
      <c r="Q12" s="39" t="s">
        <v>85</v>
      </c>
      <c r="R12" s="24" t="s">
        <v>42</v>
      </c>
      <c r="S12" s="28">
        <v>44.8</v>
      </c>
      <c r="T12" s="29">
        <v>8</v>
      </c>
      <c r="U12" s="30">
        <v>5.6</v>
      </c>
      <c r="V12" s="31">
        <v>5.6</v>
      </c>
      <c r="W12" s="32"/>
      <c r="X12" s="24" t="s">
        <v>3</v>
      </c>
      <c r="Y12" s="29">
        <v>32</v>
      </c>
      <c r="Z12" s="29">
        <v>26</v>
      </c>
      <c r="AA12" s="29">
        <v>42</v>
      </c>
      <c r="AB12" s="33">
        <v>2</v>
      </c>
      <c r="AC12" s="34">
        <v>6</v>
      </c>
      <c r="AD12" s="35">
        <f t="shared" si="16"/>
        <v>3.5000000000000003E-2</v>
      </c>
      <c r="AE12" s="36">
        <f t="shared" si="14"/>
        <v>11143</v>
      </c>
      <c r="AF12" s="24"/>
      <c r="AG12" s="32">
        <f t="shared" si="15"/>
        <v>0</v>
      </c>
      <c r="AH12" s="24"/>
      <c r="AI12" s="37"/>
      <c r="AJ12" s="32">
        <f t="shared" si="2"/>
        <v>0</v>
      </c>
      <c r="AK12" s="37"/>
      <c r="AL12" s="32">
        <f t="shared" si="3"/>
        <v>0</v>
      </c>
      <c r="AM12" s="24"/>
      <c r="AN12" s="37">
        <v>0.01</v>
      </c>
      <c r="AO12" s="32">
        <f t="shared" si="17"/>
        <v>0.06</v>
      </c>
      <c r="AP12" s="24"/>
      <c r="AQ12" s="37"/>
      <c r="AR12" s="32">
        <f t="shared" si="18"/>
        <v>0</v>
      </c>
      <c r="AS12" s="32">
        <f t="shared" si="19"/>
        <v>0.06</v>
      </c>
      <c r="AT12" s="32">
        <f t="shared" si="4"/>
        <v>5.66</v>
      </c>
      <c r="AU12" s="38">
        <f t="shared" si="20"/>
        <v>0.11559999999999999</v>
      </c>
      <c r="AV12" s="46">
        <v>6.4</v>
      </c>
      <c r="AW12" s="48"/>
      <c r="AX12" s="48"/>
      <c r="AY12" s="48">
        <v>312</v>
      </c>
      <c r="AZ12" s="48">
        <v>156</v>
      </c>
      <c r="BA12" s="48">
        <v>150</v>
      </c>
      <c r="BB12" s="48">
        <v>78</v>
      </c>
    </row>
    <row r="13" spans="1:54" ht="85.5" customHeight="1">
      <c r="A13" s="23">
        <v>5</v>
      </c>
      <c r="B13" s="24"/>
      <c r="C13" s="24"/>
      <c r="D13" s="24"/>
      <c r="E13" s="24"/>
      <c r="F13" s="25" t="s">
        <v>4</v>
      </c>
      <c r="G13" s="25" t="s">
        <v>52</v>
      </c>
      <c r="H13" s="25" t="s">
        <v>67</v>
      </c>
      <c r="I13" s="25" t="s">
        <v>86</v>
      </c>
      <c r="J13" s="25" t="s">
        <v>69</v>
      </c>
      <c r="K13" s="25" t="s">
        <v>70</v>
      </c>
      <c r="L13" s="26" t="s">
        <v>115</v>
      </c>
      <c r="M13" s="24" t="s">
        <v>54</v>
      </c>
      <c r="N13" s="24"/>
      <c r="O13" s="25" t="s">
        <v>73</v>
      </c>
      <c r="P13" s="53" t="s">
        <v>108</v>
      </c>
      <c r="Q13" s="39" t="s">
        <v>87</v>
      </c>
      <c r="R13" s="24" t="s">
        <v>42</v>
      </c>
      <c r="S13" s="28">
        <v>52.85</v>
      </c>
      <c r="T13" s="29">
        <v>8</v>
      </c>
      <c r="U13" s="30">
        <v>6.61</v>
      </c>
      <c r="V13" s="31">
        <v>6.61</v>
      </c>
      <c r="W13" s="32"/>
      <c r="X13" s="24" t="s">
        <v>3</v>
      </c>
      <c r="Y13" s="29">
        <v>32</v>
      </c>
      <c r="Z13" s="29">
        <v>26</v>
      </c>
      <c r="AA13" s="29">
        <v>47</v>
      </c>
      <c r="AB13" s="33">
        <v>2</v>
      </c>
      <c r="AC13" s="34">
        <v>6</v>
      </c>
      <c r="AD13" s="35">
        <f t="shared" si="16"/>
        <v>3.9E-2</v>
      </c>
      <c r="AE13" s="36">
        <f t="shared" si="14"/>
        <v>10000</v>
      </c>
      <c r="AF13" s="24"/>
      <c r="AG13" s="32">
        <f t="shared" si="15"/>
        <v>0</v>
      </c>
      <c r="AH13" s="24"/>
      <c r="AI13" s="37"/>
      <c r="AJ13" s="32">
        <f t="shared" si="2"/>
        <v>0</v>
      </c>
      <c r="AK13" s="37"/>
      <c r="AL13" s="32">
        <f t="shared" si="3"/>
        <v>0</v>
      </c>
      <c r="AM13" s="24"/>
      <c r="AN13" s="37">
        <v>0.01</v>
      </c>
      <c r="AO13" s="32">
        <f t="shared" si="17"/>
        <v>7.0000000000000007E-2</v>
      </c>
      <c r="AP13" s="24"/>
      <c r="AQ13" s="37"/>
      <c r="AR13" s="32">
        <f t="shared" si="18"/>
        <v>0</v>
      </c>
      <c r="AS13" s="32">
        <f t="shared" si="19"/>
        <v>7.0000000000000007E-2</v>
      </c>
      <c r="AT13" s="32">
        <f t="shared" si="4"/>
        <v>6.68</v>
      </c>
      <c r="AU13" s="38">
        <f t="shared" si="20"/>
        <v>9.1200000000000003E-2</v>
      </c>
      <c r="AV13" s="46">
        <v>7.35</v>
      </c>
      <c r="AW13" s="48"/>
      <c r="AX13" s="48"/>
      <c r="AY13" s="48">
        <v>528</v>
      </c>
      <c r="AZ13" s="48">
        <v>270</v>
      </c>
      <c r="BA13" s="48">
        <v>264</v>
      </c>
      <c r="BB13" s="48">
        <v>138</v>
      </c>
    </row>
    <row r="14" spans="1:54" ht="85.5" customHeight="1">
      <c r="A14" s="23">
        <v>2</v>
      </c>
      <c r="B14" s="24"/>
      <c r="C14" s="24"/>
      <c r="D14" s="24"/>
      <c r="E14" s="24"/>
      <c r="F14" s="25" t="s">
        <v>4</v>
      </c>
      <c r="G14" s="25" t="s">
        <v>52</v>
      </c>
      <c r="H14" s="25" t="s">
        <v>67</v>
      </c>
      <c r="I14" s="25" t="s">
        <v>88</v>
      </c>
      <c r="J14" s="25" t="s">
        <v>69</v>
      </c>
      <c r="K14" s="25" t="s">
        <v>70</v>
      </c>
      <c r="L14" s="26" t="s">
        <v>117</v>
      </c>
      <c r="M14" s="24" t="s">
        <v>53</v>
      </c>
      <c r="N14" s="24"/>
      <c r="O14" s="25" t="s">
        <v>73</v>
      </c>
      <c r="P14" s="53" t="s">
        <v>109</v>
      </c>
      <c r="Q14" s="39" t="s">
        <v>89</v>
      </c>
      <c r="R14" s="24" t="s">
        <v>42</v>
      </c>
      <c r="S14" s="28">
        <v>39.9</v>
      </c>
      <c r="T14" s="29">
        <v>8</v>
      </c>
      <c r="U14" s="30">
        <v>4.99</v>
      </c>
      <c r="V14" s="31">
        <v>4.99</v>
      </c>
      <c r="W14" s="32"/>
      <c r="X14" s="24" t="s">
        <v>3</v>
      </c>
      <c r="Y14" s="29">
        <v>32</v>
      </c>
      <c r="Z14" s="29">
        <v>26</v>
      </c>
      <c r="AA14" s="29">
        <v>37</v>
      </c>
      <c r="AB14" s="33">
        <v>2</v>
      </c>
      <c r="AC14" s="34">
        <v>6</v>
      </c>
      <c r="AD14" s="35">
        <f t="shared" si="16"/>
        <v>3.1E-2</v>
      </c>
      <c r="AE14" s="36">
        <f t="shared" si="14"/>
        <v>12581</v>
      </c>
      <c r="AF14" s="24"/>
      <c r="AG14" s="32">
        <f t="shared" si="15"/>
        <v>0</v>
      </c>
      <c r="AH14" s="24"/>
      <c r="AI14" s="37"/>
      <c r="AJ14" s="32">
        <f t="shared" si="2"/>
        <v>0</v>
      </c>
      <c r="AK14" s="37"/>
      <c r="AL14" s="32">
        <f t="shared" si="3"/>
        <v>0</v>
      </c>
      <c r="AM14" s="24"/>
      <c r="AN14" s="37">
        <v>0.01</v>
      </c>
      <c r="AO14" s="32">
        <f t="shared" si="17"/>
        <v>0.06</v>
      </c>
      <c r="AP14" s="24"/>
      <c r="AQ14" s="37"/>
      <c r="AR14" s="32">
        <f t="shared" si="18"/>
        <v>0</v>
      </c>
      <c r="AS14" s="32">
        <f t="shared" si="19"/>
        <v>0.06</v>
      </c>
      <c r="AT14" s="32">
        <f t="shared" si="4"/>
        <v>5.05</v>
      </c>
      <c r="AU14" s="38">
        <f t="shared" si="20"/>
        <v>0.1062</v>
      </c>
      <c r="AV14" s="46">
        <v>5.65</v>
      </c>
      <c r="AW14" s="48"/>
      <c r="AX14" s="48"/>
      <c r="AY14" s="48">
        <v>324</v>
      </c>
      <c r="AZ14" s="48">
        <v>168</v>
      </c>
      <c r="BA14" s="48">
        <v>186</v>
      </c>
      <c r="BB14" s="48">
        <v>96</v>
      </c>
    </row>
    <row r="15" spans="1:54" ht="85.5" customHeight="1">
      <c r="A15" s="23">
        <v>3</v>
      </c>
      <c r="B15" s="24"/>
      <c r="C15" s="24"/>
      <c r="D15" s="24"/>
      <c r="E15" s="24"/>
      <c r="F15" s="25" t="s">
        <v>4</v>
      </c>
      <c r="G15" s="25" t="s">
        <v>52</v>
      </c>
      <c r="H15" s="25" t="s">
        <v>67</v>
      </c>
      <c r="I15" s="25" t="s">
        <v>90</v>
      </c>
      <c r="J15" s="25" t="s">
        <v>69</v>
      </c>
      <c r="K15" s="25" t="s">
        <v>70</v>
      </c>
      <c r="L15" s="26" t="s">
        <v>76</v>
      </c>
      <c r="M15" s="24" t="s">
        <v>53</v>
      </c>
      <c r="N15" s="24"/>
      <c r="O15" s="25" t="s">
        <v>73</v>
      </c>
      <c r="P15" s="53" t="s">
        <v>110</v>
      </c>
      <c r="Q15" s="39" t="s">
        <v>91</v>
      </c>
      <c r="R15" s="24" t="s">
        <v>42</v>
      </c>
      <c r="S15" s="28">
        <v>44.8</v>
      </c>
      <c r="T15" s="29">
        <v>8</v>
      </c>
      <c r="U15" s="30">
        <v>5.6</v>
      </c>
      <c r="V15" s="31">
        <v>5.6</v>
      </c>
      <c r="W15" s="32"/>
      <c r="X15" s="24" t="s">
        <v>3</v>
      </c>
      <c r="Y15" s="29">
        <v>32</v>
      </c>
      <c r="Z15" s="29">
        <v>26</v>
      </c>
      <c r="AA15" s="29">
        <v>42</v>
      </c>
      <c r="AB15" s="33">
        <v>2</v>
      </c>
      <c r="AC15" s="34">
        <v>6</v>
      </c>
      <c r="AD15" s="35">
        <f t="shared" si="16"/>
        <v>3.5000000000000003E-2</v>
      </c>
      <c r="AE15" s="36">
        <f t="shared" si="14"/>
        <v>11143</v>
      </c>
      <c r="AF15" s="24"/>
      <c r="AG15" s="32">
        <f t="shared" si="15"/>
        <v>0</v>
      </c>
      <c r="AH15" s="24"/>
      <c r="AI15" s="37"/>
      <c r="AJ15" s="32">
        <f t="shared" si="2"/>
        <v>0</v>
      </c>
      <c r="AK15" s="37"/>
      <c r="AL15" s="32">
        <f t="shared" si="3"/>
        <v>0</v>
      </c>
      <c r="AM15" s="24"/>
      <c r="AN15" s="37">
        <v>0.01</v>
      </c>
      <c r="AO15" s="32">
        <f t="shared" si="17"/>
        <v>0.06</v>
      </c>
      <c r="AP15" s="24"/>
      <c r="AQ15" s="37"/>
      <c r="AR15" s="32">
        <f t="shared" si="18"/>
        <v>0</v>
      </c>
      <c r="AS15" s="32">
        <f t="shared" si="19"/>
        <v>0.06</v>
      </c>
      <c r="AT15" s="32">
        <f t="shared" si="4"/>
        <v>5.66</v>
      </c>
      <c r="AU15" s="38">
        <f t="shared" si="20"/>
        <v>0.11559999999999999</v>
      </c>
      <c r="AV15" s="46">
        <v>6.4</v>
      </c>
      <c r="AW15" s="48"/>
      <c r="AX15" s="48"/>
      <c r="AY15" s="48">
        <v>366</v>
      </c>
      <c r="AZ15" s="48">
        <v>186</v>
      </c>
      <c r="BA15" s="48">
        <v>198</v>
      </c>
      <c r="BB15" s="48">
        <v>102</v>
      </c>
    </row>
    <row r="16" spans="1:54" ht="85.5" customHeight="1">
      <c r="A16" s="23">
        <v>5</v>
      </c>
      <c r="B16" s="24"/>
      <c r="C16" s="24"/>
      <c r="D16" s="24"/>
      <c r="E16" s="24"/>
      <c r="F16" s="25" t="s">
        <v>4</v>
      </c>
      <c r="G16" s="25" t="s">
        <v>52</v>
      </c>
      <c r="H16" s="25" t="s">
        <v>67</v>
      </c>
      <c r="I16" s="25" t="s">
        <v>92</v>
      </c>
      <c r="J16" s="25" t="s">
        <v>69</v>
      </c>
      <c r="K16" s="25" t="s">
        <v>70</v>
      </c>
      <c r="L16" s="26" t="s">
        <v>115</v>
      </c>
      <c r="M16" s="24" t="s">
        <v>53</v>
      </c>
      <c r="N16" s="24"/>
      <c r="O16" s="25" t="s">
        <v>73</v>
      </c>
      <c r="P16" s="53" t="s">
        <v>111</v>
      </c>
      <c r="Q16" s="39" t="s">
        <v>93</v>
      </c>
      <c r="R16" s="24" t="s">
        <v>42</v>
      </c>
      <c r="S16" s="28">
        <v>52.85</v>
      </c>
      <c r="T16" s="29">
        <v>8</v>
      </c>
      <c r="U16" s="30">
        <v>6.61</v>
      </c>
      <c r="V16" s="31">
        <v>6.61</v>
      </c>
      <c r="W16" s="32"/>
      <c r="X16" s="24" t="s">
        <v>3</v>
      </c>
      <c r="Y16" s="29">
        <v>32</v>
      </c>
      <c r="Z16" s="29">
        <v>26</v>
      </c>
      <c r="AA16" s="29">
        <v>47</v>
      </c>
      <c r="AB16" s="33">
        <v>2</v>
      </c>
      <c r="AC16" s="34">
        <v>6</v>
      </c>
      <c r="AD16" s="35">
        <f t="shared" si="16"/>
        <v>3.9E-2</v>
      </c>
      <c r="AE16" s="36">
        <f t="shared" si="14"/>
        <v>10000</v>
      </c>
      <c r="AF16" s="24"/>
      <c r="AG16" s="32">
        <f t="shared" si="15"/>
        <v>0</v>
      </c>
      <c r="AH16" s="24"/>
      <c r="AI16" s="37"/>
      <c r="AJ16" s="32">
        <f t="shared" si="2"/>
        <v>0</v>
      </c>
      <c r="AK16" s="37"/>
      <c r="AL16" s="32">
        <f t="shared" si="3"/>
        <v>0</v>
      </c>
      <c r="AM16" s="24"/>
      <c r="AN16" s="37">
        <v>0.01</v>
      </c>
      <c r="AO16" s="32">
        <f t="shared" si="17"/>
        <v>7.0000000000000007E-2</v>
      </c>
      <c r="AP16" s="24"/>
      <c r="AQ16" s="37"/>
      <c r="AR16" s="32">
        <f t="shared" si="18"/>
        <v>0</v>
      </c>
      <c r="AS16" s="32">
        <f t="shared" si="19"/>
        <v>7.0000000000000007E-2</v>
      </c>
      <c r="AT16" s="32">
        <f t="shared" si="4"/>
        <v>6.68</v>
      </c>
      <c r="AU16" s="38">
        <f t="shared" si="20"/>
        <v>9.1200000000000003E-2</v>
      </c>
      <c r="AV16" s="46">
        <v>7.35</v>
      </c>
      <c r="AW16" s="48"/>
      <c r="AX16" s="48"/>
      <c r="AY16" s="48">
        <v>582</v>
      </c>
      <c r="AZ16" s="48">
        <v>300</v>
      </c>
      <c r="BA16" s="48">
        <v>330</v>
      </c>
      <c r="BB16" s="48">
        <v>168</v>
      </c>
    </row>
    <row r="17" spans="1:54" ht="85.5" customHeight="1">
      <c r="A17" s="23">
        <v>5</v>
      </c>
      <c r="B17" s="24"/>
      <c r="C17" s="24"/>
      <c r="D17" s="24"/>
      <c r="E17" s="24"/>
      <c r="F17" s="25" t="s">
        <v>4</v>
      </c>
      <c r="G17" s="25" t="s">
        <v>52</v>
      </c>
      <c r="H17" s="25" t="s">
        <v>67</v>
      </c>
      <c r="I17" s="25" t="s">
        <v>94</v>
      </c>
      <c r="J17" s="25" t="s">
        <v>69</v>
      </c>
      <c r="K17" s="25" t="s">
        <v>70</v>
      </c>
      <c r="L17" s="26" t="s">
        <v>116</v>
      </c>
      <c r="M17" s="24" t="s">
        <v>53</v>
      </c>
      <c r="N17" s="24"/>
      <c r="O17" s="25" t="s">
        <v>73</v>
      </c>
      <c r="P17" s="53" t="s">
        <v>112</v>
      </c>
      <c r="Q17" s="39" t="s">
        <v>95</v>
      </c>
      <c r="R17" s="24" t="s">
        <v>42</v>
      </c>
      <c r="S17" s="28">
        <v>57.5</v>
      </c>
      <c r="T17" s="29">
        <v>8</v>
      </c>
      <c r="U17" s="30">
        <v>7.19</v>
      </c>
      <c r="V17" s="31">
        <v>7.19</v>
      </c>
      <c r="W17" s="32"/>
      <c r="X17" s="24" t="s">
        <v>3</v>
      </c>
      <c r="Y17" s="29">
        <v>32</v>
      </c>
      <c r="Z17" s="29">
        <v>26</v>
      </c>
      <c r="AA17" s="29">
        <v>47</v>
      </c>
      <c r="AB17" s="33">
        <v>2</v>
      </c>
      <c r="AC17" s="34">
        <v>6</v>
      </c>
      <c r="AD17" s="35">
        <f t="shared" si="16"/>
        <v>3.9E-2</v>
      </c>
      <c r="AE17" s="36">
        <f t="shared" si="14"/>
        <v>10000</v>
      </c>
      <c r="AF17" s="24"/>
      <c r="AG17" s="32">
        <f t="shared" si="15"/>
        <v>0</v>
      </c>
      <c r="AH17" s="24"/>
      <c r="AI17" s="37"/>
      <c r="AJ17" s="32">
        <f t="shared" si="2"/>
        <v>0</v>
      </c>
      <c r="AK17" s="37"/>
      <c r="AL17" s="32">
        <f t="shared" si="3"/>
        <v>0</v>
      </c>
      <c r="AM17" s="24"/>
      <c r="AN17" s="37">
        <v>0.01</v>
      </c>
      <c r="AO17" s="32">
        <f t="shared" si="17"/>
        <v>0.08</v>
      </c>
      <c r="AP17" s="24"/>
      <c r="AQ17" s="37"/>
      <c r="AR17" s="32">
        <f t="shared" si="18"/>
        <v>0</v>
      </c>
      <c r="AS17" s="32">
        <f t="shared" si="19"/>
        <v>0.08</v>
      </c>
      <c r="AT17" s="32">
        <f t="shared" si="4"/>
        <v>7.27</v>
      </c>
      <c r="AU17" s="38">
        <f t="shared" si="20"/>
        <v>0.10249999999999999</v>
      </c>
      <c r="AV17" s="46">
        <v>8.1</v>
      </c>
      <c r="AW17" s="48"/>
      <c r="AX17" s="48"/>
      <c r="AY17" s="48">
        <v>168</v>
      </c>
      <c r="AZ17" s="48">
        <v>90</v>
      </c>
      <c r="BA17" s="48">
        <v>96</v>
      </c>
      <c r="BB17" s="48">
        <v>42</v>
      </c>
    </row>
  </sheetData>
  <sheetProtection insertRows="0" deleteRows="0" sort="0"/>
  <protectedRanges>
    <protectedRange sqref="A7:E17 M2:O6 Q2:AV2 A2:K6 A18:J29 M18:AV29 Q3:W6 Y3:AA6 X3:X17 AC3:AV6 AB3:AB17" name="Range1"/>
    <protectedRange sqref="K18:K34" name="Range1_1"/>
    <protectedRange sqref="L2:L6 L18:L29" name="Range1_2"/>
    <protectedRange sqref="F7:J10 M7:O10 AV11:AV17 Q7:W10 Y7:AA10 AC7:AV10" name="Range1_3"/>
    <protectedRange sqref="K7:K10" name="Range1_1_1"/>
    <protectedRange sqref="L7:L10" name="Range1_2_1"/>
    <protectedRange sqref="F11:J17 Q11:W17 AO14:AO16 AC17:AO17 M11:O17 AO11:AU13 AP14:AU17 Y11:AA17 AC11:AN16" name="Range1_4"/>
    <protectedRange sqref="K11:K17" name="Range1_1_2"/>
    <protectedRange sqref="L11:L17" name="Range1_2_2"/>
  </protectedRanges>
  <mergeCells count="3">
    <mergeCell ref="AW1:AX1"/>
    <mergeCell ref="AY1:AZ1"/>
    <mergeCell ref="BA1:BB1"/>
  </mergeCell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D2:D17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X2:X17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R2:R6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E2:E17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2026-03-11T02:24:41Z</dcterms:modified>
</cp:coreProperties>
</file>