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043CA0B-5E6E-4DF4-83C7-ADA7BEF28C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</externalReferences>
  <definedNames>
    <definedName name="_xlnm._FilterDatabase" localSheetId="0" hidden="1">Item!$A$1:$BB$13</definedName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UNIT">[1]Sheet1!$EF$2:$EF$3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3" i="5" l="1"/>
  <c r="AR13" i="5"/>
  <c r="AL13" i="5"/>
  <c r="AB13" i="5"/>
  <c r="AD13" i="5" s="1"/>
  <c r="AF13" i="5" s="1"/>
  <c r="AI13" i="5"/>
  <c r="BB12" i="5"/>
  <c r="AU12" i="5"/>
  <c r="AP12" i="5"/>
  <c r="AN12" i="5"/>
  <c r="AL12" i="5"/>
  <c r="AB12" i="5"/>
  <c r="AD12" i="5" s="1"/>
  <c r="AF12" i="5" s="1"/>
  <c r="AI12" i="5"/>
  <c r="BB11" i="5"/>
  <c r="AU11" i="5"/>
  <c r="AR11" i="5"/>
  <c r="AL11" i="5"/>
  <c r="AB11" i="5"/>
  <c r="AD11" i="5" s="1"/>
  <c r="AF11" i="5" s="1"/>
  <c r="AI11" i="5"/>
  <c r="BB10" i="5"/>
  <c r="AU10" i="5"/>
  <c r="AP10" i="5"/>
  <c r="AN10" i="5"/>
  <c r="AL10" i="5"/>
  <c r="AB10" i="5"/>
  <c r="AD10" i="5" s="1"/>
  <c r="AF10" i="5" s="1"/>
  <c r="AI10" i="5"/>
  <c r="BB9" i="5"/>
  <c r="AR9" i="5"/>
  <c r="AB9" i="5"/>
  <c r="AD9" i="5" s="1"/>
  <c r="AF9" i="5" s="1"/>
  <c r="AJ9" i="5" s="1"/>
  <c r="AI9" i="5"/>
  <c r="BB8" i="5"/>
  <c r="AU8" i="5"/>
  <c r="AP8" i="5"/>
  <c r="AN8" i="5"/>
  <c r="AL8" i="5"/>
  <c r="AD8" i="5"/>
  <c r="AF8" i="5" s="1"/>
  <c r="AB8" i="5"/>
  <c r="AI8" i="5"/>
  <c r="BB7" i="5"/>
  <c r="AR7" i="5"/>
  <c r="AB7" i="5"/>
  <c r="AD7" i="5" s="1"/>
  <c r="AF7" i="5" s="1"/>
  <c r="AI7" i="5"/>
  <c r="BB6" i="5"/>
  <c r="AU6" i="5"/>
  <c r="AP6" i="5"/>
  <c r="AN6" i="5"/>
  <c r="AL6" i="5"/>
  <c r="AB6" i="5"/>
  <c r="AD6" i="5" s="1"/>
  <c r="AF6" i="5" s="1"/>
  <c r="AR6" i="5"/>
  <c r="BB5" i="5"/>
  <c r="AR5" i="5"/>
  <c r="AB5" i="5"/>
  <c r="AD5" i="5" s="1"/>
  <c r="AF5" i="5" s="1"/>
  <c r="AI5" i="5"/>
  <c r="BB4" i="5"/>
  <c r="AU4" i="5"/>
  <c r="AP4" i="5"/>
  <c r="AN4" i="5"/>
  <c r="AL4" i="5"/>
  <c r="AB4" i="5"/>
  <c r="AD4" i="5" s="1"/>
  <c r="AF4" i="5" s="1"/>
  <c r="AI4" i="5"/>
  <c r="BB3" i="5"/>
  <c r="AR3" i="5"/>
  <c r="AL3" i="5"/>
  <c r="AB3" i="5"/>
  <c r="AD3" i="5" s="1"/>
  <c r="AF3" i="5" s="1"/>
  <c r="AI3" i="5"/>
  <c r="BB2" i="5"/>
  <c r="AU2" i="5"/>
  <c r="AP2" i="5"/>
  <c r="AN2" i="5"/>
  <c r="AL2" i="5"/>
  <c r="AD2" i="5"/>
  <c r="AF2" i="5" s="1"/>
  <c r="AB2" i="5"/>
  <c r="AI2" i="5"/>
  <c r="AJ13" i="5" l="1"/>
  <c r="AJ5" i="5"/>
  <c r="AJ7" i="5"/>
  <c r="AJ11" i="5"/>
  <c r="AV6" i="5"/>
  <c r="AJ3" i="5"/>
  <c r="AI6" i="5"/>
  <c r="AU3" i="5"/>
  <c r="AJ2" i="5"/>
  <c r="AR2" i="5"/>
  <c r="AV2" i="5" s="1"/>
  <c r="AN3" i="5"/>
  <c r="AJ4" i="5"/>
  <c r="AR4" i="5"/>
  <c r="AV4" i="5" s="1"/>
  <c r="AN5" i="5"/>
  <c r="AJ6" i="5"/>
  <c r="AN7" i="5"/>
  <c r="AJ8" i="5"/>
  <c r="AR8" i="5"/>
  <c r="AV8" i="5" s="1"/>
  <c r="AN9" i="5"/>
  <c r="AJ10" i="5"/>
  <c r="AR10" i="5"/>
  <c r="AV10" i="5" s="1"/>
  <c r="AN11" i="5"/>
  <c r="AJ12" i="5"/>
  <c r="AR12" i="5"/>
  <c r="AV12" i="5" s="1"/>
  <c r="AN13" i="5"/>
  <c r="AL5" i="5"/>
  <c r="AU5" i="5"/>
  <c r="AL7" i="5"/>
  <c r="AV7" i="5" s="1"/>
  <c r="AW7" i="5" s="1"/>
  <c r="AU7" i="5"/>
  <c r="AL9" i="5"/>
  <c r="AU9" i="5"/>
  <c r="AP3" i="5"/>
  <c r="AP5" i="5"/>
  <c r="AP7" i="5"/>
  <c r="AP9" i="5"/>
  <c r="AP11" i="5"/>
  <c r="AV11" i="5" s="1"/>
  <c r="AP13" i="5"/>
  <c r="BB13" i="5"/>
  <c r="AV3" i="5" l="1"/>
  <c r="AV13" i="5"/>
  <c r="AW13" i="5" s="1"/>
  <c r="BA13" i="5" s="1"/>
  <c r="AW11" i="5"/>
  <c r="AX11" i="5" s="1"/>
  <c r="AW10" i="5"/>
  <c r="BA10" i="5" s="1"/>
  <c r="BA7" i="5"/>
  <c r="AX7" i="5"/>
  <c r="BA11" i="5"/>
  <c r="AW4" i="5"/>
  <c r="AV9" i="5"/>
  <c r="AW9" i="5" s="1"/>
  <c r="AV5" i="5"/>
  <c r="AW5" i="5" s="1"/>
  <c r="AW3" i="5"/>
  <c r="AW12" i="5"/>
  <c r="AW6" i="5"/>
  <c r="AW8" i="5"/>
  <c r="AW2" i="5"/>
  <c r="AX13" i="5" l="1"/>
  <c r="AX10" i="5"/>
  <c r="AX9" i="5"/>
  <c r="BA9" i="5"/>
  <c r="BA2" i="5"/>
  <c r="AX2" i="5"/>
  <c r="BA4" i="5"/>
  <c r="AX4" i="5"/>
  <c r="BA8" i="5"/>
  <c r="AX8" i="5"/>
  <c r="AX12" i="5"/>
  <c r="BA12" i="5"/>
  <c r="BA3" i="5"/>
  <c r="AX3" i="5"/>
  <c r="BA6" i="5"/>
  <c r="AX6" i="5"/>
  <c r="AX5" i="5"/>
  <c r="BA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0000000-0006-0000-0100-000004000000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00000000-0006-0000-0100-000006000000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00000000-0006-0000-0100-000007000000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00000000-0006-0000-0100-000008000000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00000000-0006-0000-0100-000009000000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00000000-0006-0000-0100-00000A000000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00000000-0006-0000-0100-00000B000000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00000000-0006-0000-0100-00000C000000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00000000-0006-0000-0100-00000D00000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00000000-0006-0000-0100-00000E000000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00000000-0006-0000-0100-00000F000000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<sst xmlns="http://schemas.openxmlformats.org/spreadsheetml/2006/main" count="234" uniqueCount="96">
  <si>
    <t>Brand</t>
  </si>
  <si>
    <t>finch + robin</t>
  </si>
  <si>
    <t>Licensor</t>
  </si>
  <si>
    <t>SHEET/SHEET SET</t>
  </si>
  <si>
    <t>Line No.</t>
  </si>
  <si>
    <t>Photo</t>
  </si>
  <si>
    <t>VIN/Art No.</t>
  </si>
  <si>
    <t>Container #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</si>
  <si>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</si>
  <si>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</si>
  <si>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</si>
  <si>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</si>
  <si>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</si>
  <si>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</si>
  <si>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</si>
  <si>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</si>
  <si>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</si>
  <si>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</si>
  <si>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</si>
  <si>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</si>
  <si>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</si>
  <si>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</si>
  <si>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</si>
  <si>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</si>
  <si>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</si>
  <si>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</si>
  <si>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</si>
  <si>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</si>
  <si>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</si>
  <si>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</si>
  <si>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</si>
  <si>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</si>
  <si>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</si>
  <si>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</si>
  <si>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</si>
  <si>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</si>
  <si>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</si>
  <si>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</si>
  <si>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</si>
  <si>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</si>
  <si>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</si>
  <si>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</si>
  <si>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</si>
  <si>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</si>
  <si>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</si>
  <si>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</si>
  <si>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</si>
  <si>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</si>
  <si>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</si>
  <si>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</si>
  <si>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</si>
  <si>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</si>
  <si>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</si>
  <si>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</si>
  <si>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</si>
  <si>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</si>
  <si>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RED PLAID</t>
  </si>
  <si>
    <t xml:space="preserve">100% Polyester Microfiber Sheet Set 6pcs </t>
  </si>
  <si>
    <t>Print Sheet Set</t>
  </si>
  <si>
    <t>100% polyester, printed brushed polyester microfiber sheets, 4" single needle hem, PVC bag with inserts</t>
  </si>
  <si>
    <t>100% polyester, printed</t>
  </si>
  <si>
    <t>Full: 86"x96"/20"x30"(4)/54"x75"+14"</t>
  </si>
  <si>
    <t>Set</t>
  </si>
  <si>
    <t>Normal</t>
  </si>
  <si>
    <t>6302.22.2020</t>
  </si>
  <si>
    <t>Queen:90"x102"/20"x30"(4)/60"x80"+14"</t>
  </si>
  <si>
    <t>King:108"x102"/20"x40"(4)/78"x80"+14"</t>
  </si>
  <si>
    <t>BLUE PLAID</t>
  </si>
  <si>
    <t>MISTLETOW</t>
  </si>
  <si>
    <t>WINTER FOLIAGE</t>
  </si>
  <si>
    <t>With 2 extra white(11-0601TCX ) pillowcases</t>
    <phoneticPr fontId="13" type="noConversion"/>
  </si>
  <si>
    <t>100239282FL</t>
    <phoneticPr fontId="13" type="noConversion"/>
  </si>
  <si>
    <t>100239282QN</t>
    <phoneticPr fontId="13" type="noConversion"/>
  </si>
  <si>
    <t>100239282KG</t>
    <phoneticPr fontId="13" type="noConversion"/>
  </si>
  <si>
    <t>100239283FL</t>
    <phoneticPr fontId="13" type="noConversion"/>
  </si>
  <si>
    <t>100239283QN</t>
    <phoneticPr fontId="13" type="noConversion"/>
  </si>
  <si>
    <t>100239283KG</t>
    <phoneticPr fontId="13" type="noConversion"/>
  </si>
  <si>
    <t>MISTLETOW</t>
    <phoneticPr fontId="13" type="noConversion"/>
  </si>
  <si>
    <t>100239284FL</t>
    <phoneticPr fontId="13" type="noConversion"/>
  </si>
  <si>
    <t>100239284QN</t>
    <phoneticPr fontId="13" type="noConversion"/>
  </si>
  <si>
    <t>100239284KG</t>
    <phoneticPr fontId="13" type="noConversion"/>
  </si>
  <si>
    <t>100239285FL</t>
    <phoneticPr fontId="13" type="noConversion"/>
  </si>
  <si>
    <t>100239285QN</t>
    <phoneticPr fontId="13" type="noConversion"/>
  </si>
  <si>
    <t>100239285KG</t>
    <phoneticPr fontId="13" type="noConversion"/>
  </si>
  <si>
    <t>MST20-6462</t>
    <phoneticPr fontId="14" type="noConversion"/>
  </si>
  <si>
    <t>MST20-6463</t>
  </si>
  <si>
    <t>MST20-6464</t>
  </si>
  <si>
    <t>MST20-6465</t>
  </si>
  <si>
    <t>MST20-6466</t>
  </si>
  <si>
    <t>MST20-6467</t>
  </si>
  <si>
    <t>MST20-6468</t>
  </si>
  <si>
    <t>MST20-6469</t>
  </si>
  <si>
    <t>MST20-6470</t>
  </si>
  <si>
    <t>MST20-6471</t>
  </si>
  <si>
    <t>MST20-6472</t>
  </si>
  <si>
    <t>MST20-6473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</si>
</sst>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77" formatCode="_(&quot;$&quot;* #,##0.00_);_(&quot;$&quot;* \(#,##0.00\);_(&quot;$&quot;* &quot;-&quot;??_);_(@_)"/>
    <numFmt numFmtId="178" formatCode="[$-409]dd/mmm/yy;@"/>
    <numFmt numFmtId="179" formatCode="_-[$$-409]* #,##0.00_ ;_-[$$-409]* \-#,##0.00\ ;_-[$$-409]* &quot;-&quot;??_ ;_-@_ "/>
    <numFmt numFmtId="180" formatCode="_ &quot;Rs.&quot;\ * #,##0.00_ ;_ &quot;Rs.&quot;\ * \-#,##0.00_ ;_ &quot;Rs.&quot;\ * &quot;-&quot;??_ ;_ @_ "/>
    <numFmt numFmtId="181" formatCode="_ \¥* #,##0.00_ ;_ \¥* \-#,##0.00_ ;_ \¥* &quot;-&quot;??_ ;_ @_ "/>
    <numFmt numFmtId="182" formatCode="_(* #,##0.00_);_(* \(#,##0.00\);_(* &quot;-&quot;??_);_(@_)"/>
    <numFmt numFmtId="183" formatCode="&quot;$&quot;#,##0.00"/>
    <numFmt numFmtId="185" formatCode="0.0000"/>
    <numFmt numFmtId="193" formatCode="0.0%"/>
    <numFmt numFmtId="194" formatCode="0_);\(0\)"/>
    <numFmt numFmtId="195" formatCode="0.0"/>
    <numFmt numFmtId="196" formatCode="0.000"/>
    <numFmt numFmtId="197" formatCode="[$$-409]#,##0.00;\-[$$-409]#,##0.00"/>
  </numFmts>
  <fonts count="15" x14ac:knownFonts="1">
    <font>
      <sz val="11"/>
      <name val="Calibri"/>
      <charset val="134"/>
    </font>
    <font>
      <sz val="11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等线"/>
      <family val="3"/>
      <charset val="134"/>
      <scheme val="minor"/>
    </font>
    <font>
      <b/>
      <sz val="10"/>
      <color indexed="12"/>
      <name val="Calibri"/>
      <family val="2"/>
    </font>
    <font>
      <sz val="10"/>
      <color rgb="FFFF0000"/>
      <name val="Calibri"/>
      <family val="2"/>
    </font>
    <font>
      <sz val="10"/>
      <color indexed="8"/>
      <name val="Calibri"/>
      <family val="2"/>
    </font>
    <font>
      <b/>
      <i/>
      <sz val="10"/>
      <name val="Calibri"/>
      <family val="2"/>
    </font>
    <font>
      <sz val="10"/>
      <name val="Calibri"/>
      <family val="2"/>
    </font>
    <font>
      <sz val="12"/>
      <name val="宋体"/>
      <family val="3"/>
      <charset val="134"/>
    </font>
    <font>
      <sz val="9"/>
      <name val="Calibri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51">
    <xf numFmtId="0" fontId="0" fillId="0" borderId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1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177" fontId="6" fillId="0" borderId="0" applyFont="0" applyFill="0" applyBorder="0" applyAlignment="0" applyProtection="0"/>
    <xf numFmtId="180" fontId="2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81" fontId="1" fillId="0" borderId="0" applyFont="0" applyFill="0" applyBorder="0" applyAlignment="0" applyProtection="0">
      <alignment vertical="center"/>
    </xf>
    <xf numFmtId="181" fontId="1" fillId="0" borderId="0" applyFont="0" applyFill="0" applyBorder="0" applyAlignment="0" applyProtection="0">
      <alignment vertical="center"/>
    </xf>
    <xf numFmtId="181" fontId="1" fillId="0" borderId="0" applyFont="0" applyFill="0" applyBorder="0" applyAlignment="0" applyProtection="0">
      <alignment vertical="center"/>
    </xf>
    <xf numFmtId="181" fontId="1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81" fontId="1" fillId="0" borderId="0" applyFont="0" applyFill="0" applyBorder="0" applyAlignment="0" applyProtection="0">
      <alignment vertical="center"/>
    </xf>
    <xf numFmtId="181" fontId="1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8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8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178" fontId="2" fillId="0" borderId="0"/>
    <xf numFmtId="0" fontId="2" fillId="0" borderId="0"/>
  </cellStyleXfs>
  <cellXfs count="55">
    <xf numFmtId="0" fontId="0" fillId="0" borderId="0" xfId="0"/>
    <xf numFmtId="0" fontId="4" fillId="0" borderId="1" xfId="7" applyFont="1" applyBorder="1" applyAlignment="1">
      <alignment horizontal="left" wrapText="1"/>
    </xf>
    <xf numFmtId="194" fontId="8" fillId="0" borderId="1" xfId="3" applyNumberFormat="1" applyFont="1" applyBorder="1" applyAlignment="1">
      <alignment horizontal="left"/>
    </xf>
    <xf numFmtId="0" fontId="9" fillId="3" borderId="1" xfId="86" applyFont="1" applyFill="1" applyBorder="1" applyAlignment="1">
      <alignment horizontal="left" wrapText="1"/>
    </xf>
    <xf numFmtId="1" fontId="9" fillId="3" borderId="1" xfId="86" applyNumberFormat="1" applyFont="1" applyFill="1" applyBorder="1" applyAlignment="1">
      <alignment horizontal="left" wrapText="1"/>
    </xf>
    <xf numFmtId="0" fontId="1" fillId="0" borderId="0" xfId="3"/>
    <xf numFmtId="0" fontId="1" fillId="0" borderId="0" xfId="3" applyAlignment="1">
      <alignment horizontal="center" wrapText="1"/>
    </xf>
    <xf numFmtId="0" fontId="1" fillId="0" borderId="0" xfId="3" applyAlignment="1">
      <alignment wrapText="1"/>
    </xf>
    <xf numFmtId="183" fontId="1" fillId="0" borderId="0" xfId="3" applyNumberFormat="1" applyAlignment="1">
      <alignment wrapText="1"/>
    </xf>
    <xf numFmtId="195" fontId="1" fillId="0" borderId="0" xfId="3" applyNumberFormat="1" applyAlignment="1">
      <alignment wrapText="1"/>
    </xf>
    <xf numFmtId="2" fontId="1" fillId="0" borderId="0" xfId="3" applyNumberFormat="1" applyAlignment="1">
      <alignment wrapText="1"/>
    </xf>
    <xf numFmtId="1" fontId="1" fillId="0" borderId="0" xfId="3" applyNumberFormat="1" applyAlignment="1">
      <alignment wrapText="1"/>
    </xf>
    <xf numFmtId="196" fontId="1" fillId="0" borderId="0" xfId="3" applyNumberFormat="1" applyAlignment="1">
      <alignment wrapText="1"/>
    </xf>
    <xf numFmtId="10" fontId="1" fillId="0" borderId="0" xfId="3" applyNumberFormat="1" applyAlignment="1">
      <alignment wrapText="1"/>
    </xf>
    <xf numFmtId="0" fontId="5" fillId="0" borderId="1" xfId="3" applyFont="1" applyBorder="1" applyAlignment="1">
      <alignment horizontal="left" wrapText="1"/>
    </xf>
    <xf numFmtId="0" fontId="5" fillId="6" borderId="1" xfId="3" applyFont="1" applyFill="1" applyBorder="1" applyAlignment="1">
      <alignment horizontal="left" wrapText="1"/>
    </xf>
    <xf numFmtId="0" fontId="10" fillId="6" borderId="1" xfId="3" applyFont="1" applyFill="1" applyBorder="1" applyAlignment="1">
      <alignment horizontal="left" wrapText="1"/>
    </xf>
    <xf numFmtId="0" fontId="10" fillId="4" borderId="1" xfId="3" applyFont="1" applyFill="1" applyBorder="1" applyAlignment="1">
      <alignment horizontal="left" wrapText="1"/>
    </xf>
    <xf numFmtId="0" fontId="5" fillId="4" borderId="1" xfId="3" applyFont="1" applyFill="1" applyBorder="1" applyAlignment="1">
      <alignment horizontal="left" wrapText="1"/>
    </xf>
    <xf numFmtId="183" fontId="5" fillId="5" borderId="0" xfId="3" applyNumberFormat="1" applyFont="1" applyFill="1" applyAlignment="1">
      <alignment horizontal="left" wrapText="1"/>
    </xf>
    <xf numFmtId="183" fontId="5" fillId="7" borderId="2" xfId="3" applyNumberFormat="1" applyFont="1" applyFill="1" applyBorder="1" applyAlignment="1">
      <alignment horizontal="left" wrapText="1"/>
    </xf>
    <xf numFmtId="0" fontId="10" fillId="0" borderId="1" xfId="3" applyFont="1" applyBorder="1" applyAlignment="1">
      <alignment horizontal="left" wrapText="1"/>
    </xf>
    <xf numFmtId="195" fontId="5" fillId="0" borderId="1" xfId="3" applyNumberFormat="1" applyFont="1" applyBorder="1" applyAlignment="1">
      <alignment horizontal="left" wrapText="1"/>
    </xf>
    <xf numFmtId="2" fontId="5" fillId="0" borderId="1" xfId="3" applyNumberFormat="1" applyFont="1" applyBorder="1" applyAlignment="1">
      <alignment horizontal="left" wrapText="1"/>
    </xf>
    <xf numFmtId="1" fontId="5" fillId="0" borderId="1" xfId="3" applyNumberFormat="1" applyFont="1" applyBorder="1" applyAlignment="1">
      <alignment horizontal="left" wrapText="1"/>
    </xf>
    <xf numFmtId="196" fontId="7" fillId="0" borderId="1" xfId="4" applyNumberFormat="1" applyFont="1" applyBorder="1" applyAlignment="1">
      <alignment horizontal="left" wrapText="1"/>
    </xf>
    <xf numFmtId="2" fontId="5" fillId="0" borderId="1" xfId="4" applyNumberFormat="1" applyFont="1" applyBorder="1" applyAlignment="1">
      <alignment horizontal="left" wrapText="1"/>
    </xf>
    <xf numFmtId="1" fontId="7" fillId="0" borderId="1" xfId="4" applyNumberFormat="1" applyFont="1" applyBorder="1" applyAlignment="1">
      <alignment horizontal="left" wrapText="1"/>
    </xf>
    <xf numFmtId="183" fontId="7" fillId="0" borderId="1" xfId="4" applyNumberFormat="1" applyFont="1" applyBorder="1" applyAlignment="1">
      <alignment horizontal="left" wrapText="1"/>
    </xf>
    <xf numFmtId="10" fontId="5" fillId="0" borderId="1" xfId="3" applyNumberFormat="1" applyFont="1" applyBorder="1" applyAlignment="1">
      <alignment horizontal="left" wrapText="1"/>
    </xf>
    <xf numFmtId="183" fontId="7" fillId="4" borderId="1" xfId="4" applyNumberFormat="1" applyFont="1" applyFill="1" applyBorder="1" applyAlignment="1">
      <alignment horizontal="left" wrapText="1"/>
    </xf>
    <xf numFmtId="183" fontId="5" fillId="0" borderId="1" xfId="4" applyNumberFormat="1" applyFont="1" applyBorder="1" applyAlignment="1">
      <alignment horizontal="left" wrapText="1"/>
    </xf>
    <xf numFmtId="183" fontId="7" fillId="2" borderId="1" xfId="4" applyNumberFormat="1" applyFont="1" applyFill="1" applyBorder="1" applyAlignment="1">
      <alignment horizontal="left" wrapText="1"/>
    </xf>
    <xf numFmtId="10" fontId="7" fillId="2" borderId="1" xfId="4" applyNumberFormat="1" applyFont="1" applyFill="1" applyBorder="1" applyAlignment="1">
      <alignment horizontal="left" wrapText="1"/>
    </xf>
    <xf numFmtId="183" fontId="5" fillId="8" borderId="1" xfId="4" applyNumberFormat="1" applyFont="1" applyFill="1" applyBorder="1" applyAlignment="1">
      <alignment horizontal="left" wrapText="1"/>
    </xf>
    <xf numFmtId="0" fontId="4" fillId="0" borderId="1" xfId="3" applyFont="1" applyBorder="1" applyAlignment="1">
      <alignment horizontal="left"/>
    </xf>
    <xf numFmtId="197" fontId="4" fillId="0" borderId="1" xfId="3" applyNumberFormat="1" applyFont="1" applyBorder="1" applyAlignment="1">
      <alignment horizontal="left"/>
    </xf>
    <xf numFmtId="0" fontId="4" fillId="0" borderId="1" xfId="3" applyFont="1" applyBorder="1" applyAlignment="1">
      <alignment horizontal="left" wrapText="1"/>
    </xf>
    <xf numFmtId="49" fontId="8" fillId="0" borderId="5" xfId="0" applyNumberFormat="1" applyFont="1" applyBorder="1" applyAlignment="1" applyProtection="1">
      <alignment horizontal="left" wrapText="1"/>
      <protection locked="0"/>
    </xf>
    <xf numFmtId="183" fontId="4" fillId="0" borderId="2" xfId="3" applyNumberFormat="1" applyFont="1" applyBorder="1" applyAlignment="1">
      <alignment horizontal="left" wrapText="1"/>
    </xf>
    <xf numFmtId="0" fontId="9" fillId="3" borderId="3" xfId="86" applyFont="1" applyFill="1" applyBorder="1" applyAlignment="1">
      <alignment horizontal="left" wrapText="1"/>
    </xf>
    <xf numFmtId="2" fontId="4" fillId="0" borderId="1" xfId="3" applyNumberFormat="1" applyFont="1" applyBorder="1" applyAlignment="1">
      <alignment horizontal="left"/>
    </xf>
    <xf numFmtId="1" fontId="4" fillId="0" borderId="1" xfId="3" applyNumberFormat="1" applyFont="1" applyBorder="1" applyAlignment="1">
      <alignment horizontal="left"/>
    </xf>
    <xf numFmtId="185" fontId="4" fillId="9" borderId="1" xfId="3" applyNumberFormat="1" applyFont="1" applyFill="1" applyBorder="1" applyAlignment="1">
      <alignment horizontal="left"/>
    </xf>
    <xf numFmtId="1" fontId="4" fillId="9" borderId="1" xfId="3" applyNumberFormat="1" applyFont="1" applyFill="1" applyBorder="1" applyAlignment="1">
      <alignment horizontal="left"/>
    </xf>
    <xf numFmtId="3" fontId="4" fillId="0" borderId="1" xfId="3" applyNumberFormat="1" applyFont="1" applyBorder="1" applyAlignment="1">
      <alignment horizontal="left"/>
    </xf>
    <xf numFmtId="183" fontId="4" fillId="9" borderId="1" xfId="3" applyNumberFormat="1" applyFont="1" applyFill="1" applyBorder="1" applyAlignment="1">
      <alignment horizontal="left"/>
    </xf>
    <xf numFmtId="0" fontId="8" fillId="0" borderId="4" xfId="125" applyFont="1" applyBorder="1" applyAlignment="1">
      <alignment horizontal="left" wrapText="1"/>
    </xf>
    <xf numFmtId="193" fontId="4" fillId="0" borderId="1" xfId="3" applyNumberFormat="1" applyFont="1" applyBorder="1" applyAlignment="1">
      <alignment horizontal="left"/>
    </xf>
    <xf numFmtId="10" fontId="4" fillId="0" borderId="1" xfId="3" applyNumberFormat="1" applyFont="1" applyBorder="1" applyAlignment="1">
      <alignment horizontal="left"/>
    </xf>
    <xf numFmtId="183" fontId="4" fillId="0" borderId="1" xfId="3" applyNumberFormat="1" applyFont="1" applyBorder="1" applyAlignment="1">
      <alignment horizontal="left"/>
    </xf>
    <xf numFmtId="10" fontId="11" fillId="9" borderId="1" xfId="8" applyNumberFormat="1" applyFont="1" applyFill="1" applyBorder="1" applyAlignment="1">
      <alignment horizontal="left"/>
    </xf>
    <xf numFmtId="183" fontId="8" fillId="0" borderId="1" xfId="3" applyNumberFormat="1" applyFont="1" applyBorder="1" applyAlignment="1">
      <alignment horizontal="left"/>
    </xf>
    <xf numFmtId="0" fontId="8" fillId="0" borderId="2" xfId="3" applyFont="1" applyBorder="1" applyAlignment="1">
      <alignment horizontal="left" wrapText="1"/>
    </xf>
    <xf numFmtId="0" fontId="1" fillId="2" borderId="1" xfId="0" applyFont="1" applyFill="1" applyBorder="1" applyAlignment="1">
      <alignment wrapText="1"/>
    </xf>
  </cellXfs>
  <cellStyles count="251">
    <cellStyle name="Currency 2 2 2" xfId="1" xr:uid="{00000000-0005-0000-0000-000031000000}"/>
    <cellStyle name="Currency_West End Quote Sheet for Fred Meyer20090804-Hellen" xfId="2" xr:uid="{00000000-0005-0000-0000-000032000000}"/>
    <cellStyle name="Normal 2" xfId="3" xr:uid="{00000000-0005-0000-0000-000033000000}"/>
    <cellStyle name="Normal 2 18 2" xfId="4" xr:uid="{00000000-0005-0000-0000-000034000000}"/>
    <cellStyle name="Normal 35" xfId="5" xr:uid="{00000000-0005-0000-0000-000035000000}"/>
    <cellStyle name="Normal_HSN-micro fiber comforter set  duvet set and sheet set11-29-2010" xfId="6" xr:uid="{00000000-0005-0000-0000-000036000000}"/>
    <cellStyle name="Normal_Sheet1" xfId="7" xr:uid="{00000000-0005-0000-0000-00003B000000}"/>
    <cellStyle name="Percent 2" xfId="8" xr:uid="{00000000-0005-0000-0000-00003D000000}"/>
    <cellStyle name="Percent 2 2 2" xfId="9" xr:uid="{00000000-0005-0000-0000-00003E000000}"/>
    <cellStyle name="Style 1" xfId="10" xr:uid="{00000000-0005-0000-0000-00003F000000}"/>
    <cellStyle name="百分比 2" xfId="11" xr:uid="{00000000-0005-0000-0000-000040000000}"/>
    <cellStyle name="百分比 3" xfId="12" xr:uid="{00000000-0005-0000-0000-000041000000}"/>
    <cellStyle name="百分比 3 2" xfId="13" xr:uid="{00000000-0005-0000-0000-000042000000}"/>
    <cellStyle name="百分比 3 3" xfId="14" xr:uid="{00000000-0005-0000-0000-000043000000}"/>
    <cellStyle name="百分比 3 3 2" xfId="15" xr:uid="{00000000-0005-0000-0000-000044000000}"/>
    <cellStyle name="百分比 3 3 2 2" xfId="16" xr:uid="{00000000-0005-0000-0000-000045000000}"/>
    <cellStyle name="百分比 3 3 2 2 2" xfId="17" xr:uid="{00000000-0005-0000-0000-000046000000}"/>
    <cellStyle name="百分比 3 3 2 3" xfId="18" xr:uid="{00000000-0005-0000-0000-000047000000}"/>
    <cellStyle name="百分比 3 3 3" xfId="19" xr:uid="{00000000-0005-0000-0000-000048000000}"/>
    <cellStyle name="百分比 3 3 3 2" xfId="20" xr:uid="{00000000-0005-0000-0000-000049000000}"/>
    <cellStyle name="百分比 3 3 4" xfId="21" xr:uid="{00000000-0005-0000-0000-00004A000000}"/>
    <cellStyle name="百分比 3 4" xfId="22" xr:uid="{00000000-0005-0000-0000-00004B000000}"/>
    <cellStyle name="百分比 3 4 2" xfId="23" xr:uid="{00000000-0005-0000-0000-00004C000000}"/>
    <cellStyle name="百分比 3 4 2 2" xfId="24" xr:uid="{00000000-0005-0000-0000-00004D000000}"/>
    <cellStyle name="百分比 3 4 3" xfId="25" xr:uid="{00000000-0005-0000-0000-00004E000000}"/>
    <cellStyle name="百分比 3 5" xfId="26" xr:uid="{00000000-0005-0000-0000-00004F000000}"/>
    <cellStyle name="百分比 3 5 2" xfId="27" xr:uid="{00000000-0005-0000-0000-000050000000}"/>
    <cellStyle name="百分比 3 6" xfId="28" xr:uid="{00000000-0005-0000-0000-000051000000}"/>
    <cellStyle name="百分比 4" xfId="29" xr:uid="{00000000-0005-0000-0000-000052000000}"/>
    <cellStyle name="百分比 5" xfId="30" xr:uid="{00000000-0005-0000-0000-000053000000}"/>
    <cellStyle name="百分比 5 2" xfId="31" xr:uid="{00000000-0005-0000-0000-000054000000}"/>
    <cellStyle name="百分比 5 2 2" xfId="32" xr:uid="{00000000-0005-0000-0000-000055000000}"/>
    <cellStyle name="百分比 5 2 2 2" xfId="33" xr:uid="{00000000-0005-0000-0000-000056000000}"/>
    <cellStyle name="百分比 5 2 2 2 2" xfId="34" xr:uid="{00000000-0005-0000-0000-000057000000}"/>
    <cellStyle name="百分比 5 2 2 2 2 2" xfId="35" xr:uid="{00000000-0005-0000-0000-000058000000}"/>
    <cellStyle name="百分比 5 2 2 2 3" xfId="36" xr:uid="{00000000-0005-0000-0000-000059000000}"/>
    <cellStyle name="百分比 5 2 2 3" xfId="37" xr:uid="{00000000-0005-0000-0000-00005A000000}"/>
    <cellStyle name="百分比 5 2 2 3 2" xfId="38" xr:uid="{00000000-0005-0000-0000-00005B000000}"/>
    <cellStyle name="百分比 5 2 2 4" xfId="39" xr:uid="{00000000-0005-0000-0000-00005C000000}"/>
    <cellStyle name="百分比 5 2 3" xfId="40" xr:uid="{00000000-0005-0000-0000-00005D000000}"/>
    <cellStyle name="百分比 5 2 3 2" xfId="41" xr:uid="{00000000-0005-0000-0000-00005E000000}"/>
    <cellStyle name="百分比 5 2 3 2 2" xfId="42" xr:uid="{00000000-0005-0000-0000-00005F000000}"/>
    <cellStyle name="百分比 5 2 3 3" xfId="43" xr:uid="{00000000-0005-0000-0000-000060000000}"/>
    <cellStyle name="百分比 5 2 4" xfId="44" xr:uid="{00000000-0005-0000-0000-000061000000}"/>
    <cellStyle name="百分比 5 2 4 2" xfId="45" xr:uid="{00000000-0005-0000-0000-000062000000}"/>
    <cellStyle name="百分比 5 2 5" xfId="46" xr:uid="{00000000-0005-0000-0000-000063000000}"/>
    <cellStyle name="百分比 5 3" xfId="47" xr:uid="{00000000-0005-0000-0000-000064000000}"/>
    <cellStyle name="百分比 5 3 2" xfId="48" xr:uid="{00000000-0005-0000-0000-000065000000}"/>
    <cellStyle name="百分比 5 3 2 2" xfId="49" xr:uid="{00000000-0005-0000-0000-000066000000}"/>
    <cellStyle name="百分比 5 3 2 2 2" xfId="50" xr:uid="{00000000-0005-0000-0000-000067000000}"/>
    <cellStyle name="百分比 5 3 2 3" xfId="51" xr:uid="{00000000-0005-0000-0000-000068000000}"/>
    <cellStyle name="百分比 5 3 3" xfId="52" xr:uid="{00000000-0005-0000-0000-000069000000}"/>
    <cellStyle name="百分比 5 3 3 2" xfId="53" xr:uid="{00000000-0005-0000-0000-00006A000000}"/>
    <cellStyle name="百分比 5 3 4" xfId="54" xr:uid="{00000000-0005-0000-0000-00006B000000}"/>
    <cellStyle name="百分比 5 4" xfId="55" xr:uid="{00000000-0005-0000-0000-00006C000000}"/>
    <cellStyle name="百分比 5 4 2" xfId="56" xr:uid="{00000000-0005-0000-0000-00006D000000}"/>
    <cellStyle name="百分比 5 4 2 2" xfId="57" xr:uid="{00000000-0005-0000-0000-00006E000000}"/>
    <cellStyle name="百分比 5 4 3" xfId="58" xr:uid="{00000000-0005-0000-0000-00006F000000}"/>
    <cellStyle name="百分比 5 5" xfId="59" xr:uid="{00000000-0005-0000-0000-000070000000}"/>
    <cellStyle name="百分比 5 5 2" xfId="60" xr:uid="{00000000-0005-0000-0000-000071000000}"/>
    <cellStyle name="百分比 5 6" xfId="61" xr:uid="{00000000-0005-0000-0000-000072000000}"/>
    <cellStyle name="百分比 6" xfId="62" xr:uid="{00000000-0005-0000-0000-000073000000}"/>
    <cellStyle name="百分比 6 2" xfId="63" xr:uid="{00000000-0005-0000-0000-000074000000}"/>
    <cellStyle name="百分比 6 2 2" xfId="64" xr:uid="{00000000-0005-0000-0000-000075000000}"/>
    <cellStyle name="百分比 6 3" xfId="65" xr:uid="{00000000-0005-0000-0000-000076000000}"/>
    <cellStyle name="百分比 7" xfId="66" xr:uid="{00000000-0005-0000-0000-000077000000}"/>
    <cellStyle name="百分比 7 2" xfId="67" xr:uid="{00000000-0005-0000-0000-000078000000}"/>
    <cellStyle name="常规" xfId="0" builtinId="0"/>
    <cellStyle name="常规 16" xfId="68" xr:uid="{00000000-0005-0000-0000-000079000000}"/>
    <cellStyle name="常规 17 2 3" xfId="69" xr:uid="{00000000-0005-0000-0000-00007A000000}"/>
    <cellStyle name="常规 17 2 3 2" xfId="70" xr:uid="{00000000-0005-0000-0000-00007B000000}"/>
    <cellStyle name="常规 17 2 3 2 2" xfId="71" xr:uid="{00000000-0005-0000-0000-00007C000000}"/>
    <cellStyle name="常规 17 2 3 2 2 2" xfId="72" xr:uid="{00000000-0005-0000-0000-00007D000000}"/>
    <cellStyle name="常规 17 2 3 2 2 2 2" xfId="73" xr:uid="{00000000-0005-0000-0000-00007E000000}"/>
    <cellStyle name="常规 17 2 3 2 2 3" xfId="74" xr:uid="{00000000-0005-0000-0000-00007F000000}"/>
    <cellStyle name="常规 17 2 3 2 3" xfId="75" xr:uid="{00000000-0005-0000-0000-000080000000}"/>
    <cellStyle name="常规 17 2 3 2 3 2" xfId="76" xr:uid="{00000000-0005-0000-0000-000081000000}"/>
    <cellStyle name="常规 17 2 3 2 4" xfId="77" xr:uid="{00000000-0005-0000-0000-000082000000}"/>
    <cellStyle name="常规 17 2 3 3" xfId="78" xr:uid="{00000000-0005-0000-0000-000083000000}"/>
    <cellStyle name="常规 17 2 3 3 2" xfId="79" xr:uid="{00000000-0005-0000-0000-000084000000}"/>
    <cellStyle name="常规 17 2 3 3 2 2" xfId="80" xr:uid="{00000000-0005-0000-0000-000085000000}"/>
    <cellStyle name="常规 17 2 3 3 3" xfId="81" xr:uid="{00000000-0005-0000-0000-000086000000}"/>
    <cellStyle name="常规 17 2 3 4" xfId="82" xr:uid="{00000000-0005-0000-0000-000087000000}"/>
    <cellStyle name="常规 17 2 3 4 2" xfId="83" xr:uid="{00000000-0005-0000-0000-000088000000}"/>
    <cellStyle name="常规 17 2 3 5" xfId="84" xr:uid="{00000000-0005-0000-0000-000089000000}"/>
    <cellStyle name="常规 2" xfId="85" xr:uid="{00000000-0005-0000-0000-00008A000000}"/>
    <cellStyle name="常规 2 5" xfId="86" xr:uid="{00000000-0005-0000-0000-00008B000000}"/>
    <cellStyle name="常规 3" xfId="87" xr:uid="{00000000-0005-0000-0000-00008C000000}"/>
    <cellStyle name="常规 3 2" xfId="88" xr:uid="{00000000-0005-0000-0000-00008D000000}"/>
    <cellStyle name="常规 3 2 2" xfId="89" xr:uid="{00000000-0005-0000-0000-00008E000000}"/>
    <cellStyle name="常规 3 2 2 2" xfId="90" xr:uid="{00000000-0005-0000-0000-00008F000000}"/>
    <cellStyle name="常规 3 2 2 2 2" xfId="91" xr:uid="{00000000-0005-0000-0000-000090000000}"/>
    <cellStyle name="常规 3 2 2 2 2 2" xfId="92" xr:uid="{00000000-0005-0000-0000-000091000000}"/>
    <cellStyle name="常规 3 2 2 2 3" xfId="93" xr:uid="{00000000-0005-0000-0000-000092000000}"/>
    <cellStyle name="常规 3 2 2 3" xfId="94" xr:uid="{00000000-0005-0000-0000-000093000000}"/>
    <cellStyle name="常规 3 2 2 3 2" xfId="95" xr:uid="{00000000-0005-0000-0000-000094000000}"/>
    <cellStyle name="常规 3 2 2 4" xfId="96" xr:uid="{00000000-0005-0000-0000-000095000000}"/>
    <cellStyle name="常规 3 2 3" xfId="97" xr:uid="{00000000-0005-0000-0000-000096000000}"/>
    <cellStyle name="常规 3 2 3 2" xfId="98" xr:uid="{00000000-0005-0000-0000-000097000000}"/>
    <cellStyle name="常规 3 2 3 2 2" xfId="99" xr:uid="{00000000-0005-0000-0000-000098000000}"/>
    <cellStyle name="常规 3 2 3 3" xfId="100" xr:uid="{00000000-0005-0000-0000-000099000000}"/>
    <cellStyle name="常规 3 2 4" xfId="101" xr:uid="{00000000-0005-0000-0000-00009A000000}"/>
    <cellStyle name="常规 3 2 4 2" xfId="102" xr:uid="{00000000-0005-0000-0000-00009B000000}"/>
    <cellStyle name="常规 3 2 5" xfId="103" xr:uid="{00000000-0005-0000-0000-00009C000000}"/>
    <cellStyle name="常规 3 3" xfId="104" xr:uid="{00000000-0005-0000-0000-00009D000000}"/>
    <cellStyle name="常规 3 3 2" xfId="105" xr:uid="{00000000-0005-0000-0000-00009E000000}"/>
    <cellStyle name="常规 3 3 2 2" xfId="106" xr:uid="{00000000-0005-0000-0000-00009F000000}"/>
    <cellStyle name="常规 3 3 2 2 2" xfId="107" xr:uid="{00000000-0005-0000-0000-0000A0000000}"/>
    <cellStyle name="常规 3 3 2 3" xfId="108" xr:uid="{00000000-0005-0000-0000-0000A1000000}"/>
    <cellStyle name="常规 3 3 3" xfId="109" xr:uid="{00000000-0005-0000-0000-0000A2000000}"/>
    <cellStyle name="常规 3 3 3 2" xfId="110" xr:uid="{00000000-0005-0000-0000-0000A3000000}"/>
    <cellStyle name="常规 3 3 4" xfId="111" xr:uid="{00000000-0005-0000-0000-0000A4000000}"/>
    <cellStyle name="常规 3 4" xfId="112" xr:uid="{00000000-0005-0000-0000-0000A5000000}"/>
    <cellStyle name="常规 3 4 2" xfId="113" xr:uid="{00000000-0005-0000-0000-0000A6000000}"/>
    <cellStyle name="常规 3 4 2 2" xfId="114" xr:uid="{00000000-0005-0000-0000-0000A7000000}"/>
    <cellStyle name="常规 3 4 3" xfId="115" xr:uid="{00000000-0005-0000-0000-0000A8000000}"/>
    <cellStyle name="常规 3 5" xfId="116" xr:uid="{00000000-0005-0000-0000-0000A9000000}"/>
    <cellStyle name="常规 3 5 2" xfId="117" xr:uid="{00000000-0005-0000-0000-0000AA000000}"/>
    <cellStyle name="常规 3 6" xfId="118" xr:uid="{00000000-0005-0000-0000-0000AB000000}"/>
    <cellStyle name="常规 4" xfId="119" xr:uid="{00000000-0005-0000-0000-0000AC000000}"/>
    <cellStyle name="常规 4 2" xfId="120" xr:uid="{00000000-0005-0000-0000-0000AD000000}"/>
    <cellStyle name="常规 4 2 2" xfId="121" xr:uid="{00000000-0005-0000-0000-0000AE000000}"/>
    <cellStyle name="常规 4 3" xfId="122" xr:uid="{00000000-0005-0000-0000-0000AF000000}"/>
    <cellStyle name="常规 5" xfId="123" xr:uid="{00000000-0005-0000-0000-0000B0000000}"/>
    <cellStyle name="常规 5 2" xfId="124" xr:uid="{00000000-0005-0000-0000-0000B1000000}"/>
    <cellStyle name="常规_JC081016A IZZY" xfId="125" xr:uid="{00000000-0005-0000-0000-0000B2000000}"/>
    <cellStyle name="货币 2" xfId="126" xr:uid="{00000000-0005-0000-0000-0000B4000000}"/>
    <cellStyle name="货币 2 2" xfId="127" xr:uid="{00000000-0005-0000-0000-0000B5000000}"/>
    <cellStyle name="货币 2 3" xfId="128" xr:uid="{00000000-0005-0000-0000-0000B6000000}"/>
    <cellStyle name="货币 2 3 2" xfId="129" xr:uid="{00000000-0005-0000-0000-0000B7000000}"/>
    <cellStyle name="货币 2 3 2 2" xfId="130" xr:uid="{00000000-0005-0000-0000-0000B8000000}"/>
    <cellStyle name="货币 2 3 2 2 2" xfId="131" xr:uid="{00000000-0005-0000-0000-0000B9000000}"/>
    <cellStyle name="货币 2 3 2 3" xfId="132" xr:uid="{00000000-0005-0000-0000-0000BA000000}"/>
    <cellStyle name="货币 2 3 3" xfId="133" xr:uid="{00000000-0005-0000-0000-0000BB000000}"/>
    <cellStyle name="货币 2 3 3 2" xfId="134" xr:uid="{00000000-0005-0000-0000-0000BC000000}"/>
    <cellStyle name="货币 2 3 4" xfId="135" xr:uid="{00000000-0005-0000-0000-0000BD000000}"/>
    <cellStyle name="货币 2 4" xfId="136" xr:uid="{00000000-0005-0000-0000-0000BE000000}"/>
    <cellStyle name="货币 2 4 2" xfId="137" xr:uid="{00000000-0005-0000-0000-0000BF000000}"/>
    <cellStyle name="货币 2 4 2 2" xfId="138" xr:uid="{00000000-0005-0000-0000-0000C0000000}"/>
    <cellStyle name="货币 2 4 3" xfId="139" xr:uid="{00000000-0005-0000-0000-0000C1000000}"/>
    <cellStyle name="货币 2 5" xfId="140" xr:uid="{00000000-0005-0000-0000-0000C2000000}"/>
    <cellStyle name="货币 2 5 2" xfId="141" xr:uid="{00000000-0005-0000-0000-0000C3000000}"/>
    <cellStyle name="货币 2 6" xfId="142" xr:uid="{00000000-0005-0000-0000-0000C4000000}"/>
    <cellStyle name="货币 3" xfId="143" xr:uid="{00000000-0005-0000-0000-0000C5000000}"/>
    <cellStyle name="货币 3 2" xfId="144" xr:uid="{00000000-0005-0000-0000-0000C6000000}"/>
    <cellStyle name="货币 3 2 2" xfId="145" xr:uid="{00000000-0005-0000-0000-0000C7000000}"/>
    <cellStyle name="货币 3 2 2 2" xfId="146" xr:uid="{00000000-0005-0000-0000-0000C8000000}"/>
    <cellStyle name="货币 3 2 2 2 2" xfId="147" xr:uid="{00000000-0005-0000-0000-0000C9000000}"/>
    <cellStyle name="货币 3 2 2 2 2 2" xfId="148" xr:uid="{00000000-0005-0000-0000-0000CA000000}"/>
    <cellStyle name="货币 3 2 2 2 3" xfId="149" xr:uid="{00000000-0005-0000-0000-0000CB000000}"/>
    <cellStyle name="货币 3 2 2 3" xfId="150" xr:uid="{00000000-0005-0000-0000-0000CC000000}"/>
    <cellStyle name="货币 3 2 2 3 2" xfId="151" xr:uid="{00000000-0005-0000-0000-0000CD000000}"/>
    <cellStyle name="货币 3 2 2 4" xfId="152" xr:uid="{00000000-0005-0000-0000-0000CE000000}"/>
    <cellStyle name="货币 3 2 3" xfId="153" xr:uid="{00000000-0005-0000-0000-0000CF000000}"/>
    <cellStyle name="货币 3 2 3 2" xfId="154" xr:uid="{00000000-0005-0000-0000-0000D0000000}"/>
    <cellStyle name="货币 3 2 3 2 2" xfId="155" xr:uid="{00000000-0005-0000-0000-0000D1000000}"/>
    <cellStyle name="货币 3 2 3 3" xfId="156" xr:uid="{00000000-0005-0000-0000-0000D2000000}"/>
    <cellStyle name="货币 3 2 4" xfId="157" xr:uid="{00000000-0005-0000-0000-0000D3000000}"/>
    <cellStyle name="货币 3 2 4 2" xfId="158" xr:uid="{00000000-0005-0000-0000-0000D4000000}"/>
    <cellStyle name="货币 3 2 5" xfId="159" xr:uid="{00000000-0005-0000-0000-0000D5000000}"/>
    <cellStyle name="货币 3 3" xfId="160" xr:uid="{00000000-0005-0000-0000-0000D6000000}"/>
    <cellStyle name="货币 3 3 2" xfId="161" xr:uid="{00000000-0005-0000-0000-0000D7000000}"/>
    <cellStyle name="货币 3 3 2 2" xfId="162" xr:uid="{00000000-0005-0000-0000-0000D8000000}"/>
    <cellStyle name="货币 3 3 2 2 2" xfId="163" xr:uid="{00000000-0005-0000-0000-0000D9000000}"/>
    <cellStyle name="货币 3 3 2 3" xfId="164" xr:uid="{00000000-0005-0000-0000-0000DA000000}"/>
    <cellStyle name="货币 3 3 3" xfId="165" xr:uid="{00000000-0005-0000-0000-0000DB000000}"/>
    <cellStyle name="货币 3 3 3 2" xfId="166" xr:uid="{00000000-0005-0000-0000-0000DC000000}"/>
    <cellStyle name="货币 3 3 4" xfId="167" xr:uid="{00000000-0005-0000-0000-0000DD000000}"/>
    <cellStyle name="货币 3 4" xfId="168" xr:uid="{00000000-0005-0000-0000-0000DE000000}"/>
    <cellStyle name="货币 3 4 2" xfId="169" xr:uid="{00000000-0005-0000-0000-0000DF000000}"/>
    <cellStyle name="货币 3 4 2 2" xfId="170" xr:uid="{00000000-0005-0000-0000-0000E0000000}"/>
    <cellStyle name="货币 3 4 3" xfId="171" xr:uid="{00000000-0005-0000-0000-0000E1000000}"/>
    <cellStyle name="货币 3 5" xfId="172" xr:uid="{00000000-0005-0000-0000-0000E2000000}"/>
    <cellStyle name="货币 3 5 2" xfId="173" xr:uid="{00000000-0005-0000-0000-0000E3000000}"/>
    <cellStyle name="货币 3 6" xfId="174" xr:uid="{00000000-0005-0000-0000-0000E4000000}"/>
    <cellStyle name="货币 4" xfId="175" xr:uid="{00000000-0005-0000-0000-0000E5000000}"/>
    <cellStyle name="货币 4 2" xfId="176" xr:uid="{00000000-0005-0000-0000-0000E6000000}"/>
    <cellStyle name="货币 4 2 2" xfId="177" xr:uid="{00000000-0005-0000-0000-0000E7000000}"/>
    <cellStyle name="货币 4 3" xfId="178" xr:uid="{00000000-0005-0000-0000-0000E8000000}"/>
    <cellStyle name="货币 5" xfId="179" xr:uid="{00000000-0005-0000-0000-0000E9000000}"/>
    <cellStyle name="货币 5 2" xfId="180" xr:uid="{00000000-0005-0000-0000-0000EA000000}"/>
    <cellStyle name="货币 5 2 2" xfId="181" xr:uid="{00000000-0005-0000-0000-0000EB000000}"/>
    <cellStyle name="货币 5 3" xfId="182" xr:uid="{00000000-0005-0000-0000-0000EC000000}"/>
    <cellStyle name="货币 6" xfId="183" xr:uid="{00000000-0005-0000-0000-0000ED000000}"/>
    <cellStyle name="货币 6 2" xfId="184" xr:uid="{00000000-0005-0000-0000-0000EE000000}"/>
    <cellStyle name="货币 7" xfId="185" xr:uid="{00000000-0005-0000-0000-0000EF000000}"/>
    <cellStyle name="货币 7 2" xfId="186" xr:uid="{00000000-0005-0000-0000-0000F0000000}"/>
    <cellStyle name="千位分隔 2" xfId="187" xr:uid="{00000000-0005-0000-0000-0000F1000000}"/>
    <cellStyle name="千位分隔 2 2" xfId="188" xr:uid="{00000000-0005-0000-0000-0000F2000000}"/>
    <cellStyle name="千位分隔 2 2 2" xfId="189" xr:uid="{00000000-0005-0000-0000-0000F3000000}"/>
    <cellStyle name="千位分隔 2 2 2 2" xfId="190" xr:uid="{00000000-0005-0000-0000-0000F4000000}"/>
    <cellStyle name="千位分隔 2 2 2 2 2" xfId="191" xr:uid="{00000000-0005-0000-0000-0000F5000000}"/>
    <cellStyle name="千位分隔 2 2 2 3" xfId="192" xr:uid="{00000000-0005-0000-0000-0000F6000000}"/>
    <cellStyle name="千位分隔 2 2 3" xfId="193" xr:uid="{00000000-0005-0000-0000-0000F7000000}"/>
    <cellStyle name="千位分隔 2 2 3 2" xfId="194" xr:uid="{00000000-0005-0000-0000-0000F8000000}"/>
    <cellStyle name="千位分隔 2 2 4" xfId="195" xr:uid="{00000000-0005-0000-0000-0000F9000000}"/>
    <cellStyle name="千位分隔 2 3" xfId="196" xr:uid="{00000000-0005-0000-0000-0000FA000000}"/>
    <cellStyle name="千位分隔 2 3 2" xfId="197" xr:uid="{00000000-0005-0000-0000-0000FB000000}"/>
    <cellStyle name="千位分隔 2 3 2 2" xfId="198" xr:uid="{00000000-0005-0000-0000-0000FC000000}"/>
    <cellStyle name="千位分隔 2 3 3" xfId="199" xr:uid="{00000000-0005-0000-0000-0000FD000000}"/>
    <cellStyle name="千位分隔 2 4" xfId="200" xr:uid="{00000000-0005-0000-0000-0000FE000000}"/>
    <cellStyle name="千位分隔 2 4 2" xfId="201" xr:uid="{00000000-0005-0000-0000-0000FF000000}"/>
    <cellStyle name="千位分隔 2 5" xfId="202" xr:uid="{00000000-0005-0000-0000-000000010000}"/>
    <cellStyle name="千位分隔 3" xfId="203" xr:uid="{00000000-0005-0000-0000-000001010000}"/>
    <cellStyle name="千位分隔 3 2" xfId="204" xr:uid="{00000000-0005-0000-0000-000002010000}"/>
    <cellStyle name="千位分隔 3 2 2" xfId="205" xr:uid="{00000000-0005-0000-0000-000003010000}"/>
    <cellStyle name="千位分隔 3 2 2 2" xfId="206" xr:uid="{00000000-0005-0000-0000-000004010000}"/>
    <cellStyle name="千位分隔 3 2 2 2 2" xfId="207" xr:uid="{00000000-0005-0000-0000-000005010000}"/>
    <cellStyle name="千位分隔 3 2 2 2 2 2" xfId="208" xr:uid="{00000000-0005-0000-0000-000006010000}"/>
    <cellStyle name="千位分隔 3 2 2 2 3" xfId="209" xr:uid="{00000000-0005-0000-0000-000007010000}"/>
    <cellStyle name="千位分隔 3 2 2 3" xfId="210" xr:uid="{00000000-0005-0000-0000-000008010000}"/>
    <cellStyle name="千位分隔 3 2 2 3 2" xfId="211" xr:uid="{00000000-0005-0000-0000-000009010000}"/>
    <cellStyle name="千位分隔 3 2 2 4" xfId="212" xr:uid="{00000000-0005-0000-0000-00000A010000}"/>
    <cellStyle name="千位分隔 3 2 3" xfId="213" xr:uid="{00000000-0005-0000-0000-00000B010000}"/>
    <cellStyle name="千位分隔 3 2 3 2" xfId="214" xr:uid="{00000000-0005-0000-0000-00000C010000}"/>
    <cellStyle name="千位分隔 3 2 3 2 2" xfId="215" xr:uid="{00000000-0005-0000-0000-00000D010000}"/>
    <cellStyle name="千位分隔 3 2 3 3" xfId="216" xr:uid="{00000000-0005-0000-0000-00000E010000}"/>
    <cellStyle name="千位分隔 3 2 4" xfId="217" xr:uid="{00000000-0005-0000-0000-00000F010000}"/>
    <cellStyle name="千位分隔 3 2 4 2" xfId="218" xr:uid="{00000000-0005-0000-0000-000010010000}"/>
    <cellStyle name="千位分隔 3 2 5" xfId="219" xr:uid="{00000000-0005-0000-0000-000011010000}"/>
    <cellStyle name="千位分隔 3 3" xfId="220" xr:uid="{00000000-0005-0000-0000-000012010000}"/>
    <cellStyle name="千位分隔 3 3 2" xfId="221" xr:uid="{00000000-0005-0000-0000-000013010000}"/>
    <cellStyle name="千位分隔 3 3 2 2" xfId="222" xr:uid="{00000000-0005-0000-0000-000014010000}"/>
    <cellStyle name="千位分隔 3 3 2 2 2" xfId="223" xr:uid="{00000000-0005-0000-0000-000015010000}"/>
    <cellStyle name="千位分隔 3 3 2 3" xfId="224" xr:uid="{00000000-0005-0000-0000-000016010000}"/>
    <cellStyle name="千位分隔 3 3 3" xfId="225" xr:uid="{00000000-0005-0000-0000-000017010000}"/>
    <cellStyle name="千位分隔 3 3 3 2" xfId="226" xr:uid="{00000000-0005-0000-0000-000018010000}"/>
    <cellStyle name="千位分隔 3 3 4" xfId="227" xr:uid="{00000000-0005-0000-0000-000019010000}"/>
    <cellStyle name="千位分隔 3 4" xfId="228" xr:uid="{00000000-0005-0000-0000-00001A010000}"/>
    <cellStyle name="千位分隔 3 4 2" xfId="229" xr:uid="{00000000-0005-0000-0000-00001B010000}"/>
    <cellStyle name="千位分隔 3 4 2 2" xfId="230" xr:uid="{00000000-0005-0000-0000-00001C010000}"/>
    <cellStyle name="千位分隔 3 4 3" xfId="231" xr:uid="{00000000-0005-0000-0000-00001D010000}"/>
    <cellStyle name="千位分隔 3 5" xfId="232" xr:uid="{00000000-0005-0000-0000-00001E010000}"/>
    <cellStyle name="千位分隔 3 5 2" xfId="233" xr:uid="{00000000-0005-0000-0000-00001F010000}"/>
    <cellStyle name="千位分隔 3 6" xfId="234" xr:uid="{00000000-0005-0000-0000-000020010000}"/>
    <cellStyle name="千位分隔 4" xfId="235" xr:uid="{00000000-0005-0000-0000-000021010000}"/>
    <cellStyle name="千位分隔 4 2" xfId="236" xr:uid="{00000000-0005-0000-0000-000022010000}"/>
    <cellStyle name="千位分隔 4 2 2" xfId="237" xr:uid="{00000000-0005-0000-0000-000023010000}"/>
    <cellStyle name="千位分隔 4 3" xfId="238" xr:uid="{00000000-0005-0000-0000-000024010000}"/>
    <cellStyle name="千位分隔 5" xfId="239" xr:uid="{00000000-0005-0000-0000-000025010000}"/>
    <cellStyle name="千位分隔 5 2" xfId="240" xr:uid="{00000000-0005-0000-0000-000026010000}"/>
    <cellStyle name="千位分隔 5 2 2" xfId="241" xr:uid="{00000000-0005-0000-0000-000027010000}"/>
    <cellStyle name="千位分隔 5 3" xfId="242" xr:uid="{00000000-0005-0000-0000-000028010000}"/>
    <cellStyle name="千位分隔 6" xfId="243" xr:uid="{00000000-0005-0000-0000-000029010000}"/>
    <cellStyle name="千位分隔 6 2" xfId="244" xr:uid="{00000000-0005-0000-0000-00002A010000}"/>
    <cellStyle name="千位分隔 7" xfId="245" xr:uid="{00000000-0005-0000-0000-00002B010000}"/>
    <cellStyle name="千位分隔 7 2" xfId="246" xr:uid="{00000000-0005-0000-0000-00002C010000}"/>
    <cellStyle name="样式 1 2" xfId="247" xr:uid="{00000000-0005-0000-0000-00002D010000}"/>
    <cellStyle name="样式 1 2 2" xfId="248" xr:uid="{00000000-0005-0000-0000-00002E010000}"/>
    <cellStyle name="样式 1 5" xfId="249" xr:uid="{00000000-0005-0000-0000-00002F010000}"/>
    <cellStyle name="样式 1_Belk Ecoweave 400 tc tencel sheet quote 10092014" xfId="250" xr:uid="{00000000-0005-0000-0000-00003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13"/>
  <sheetViews>
    <sheetView tabSelected="1" topLeftCell="K1" zoomScale="120" zoomScaleNormal="120" workbookViewId="0">
      <selection activeCell="O16" sqref="O16"/>
    </sheetView>
  </sheetViews>
  <sheetFormatPr defaultColWidth="9.140625" defaultRowHeight="15" x14ac:dyDescent="0.25"/>
  <cols>
    <col min="1" max="1" width="10.140625" style="6" customWidth="1"/>
    <col min="2" max="2" width="7.140625" style="7" customWidth="1"/>
    <col min="3" max="3" width="15.140625" style="7" customWidth="1"/>
    <col min="4" max="4" width="12.140625" style="7" customWidth="1"/>
    <col min="5" max="5" width="12.5703125" style="7" customWidth="1"/>
    <col min="6" max="6" width="9.42578125" style="7" customWidth="1"/>
    <col min="7" max="7" width="17.5703125" style="7" customWidth="1"/>
    <col min="8" max="8" width="16.5703125" style="7" customWidth="1"/>
    <col min="9" max="9" width="34.85546875" style="7" customWidth="1"/>
    <col min="10" max="10" width="14.28515625" style="7" customWidth="1"/>
    <col min="11" max="11" width="18.42578125" style="7" customWidth="1"/>
    <col min="12" max="12" width="22.5703125" style="7" customWidth="1"/>
    <col min="13" max="13" width="39.140625" style="7" customWidth="1"/>
    <col min="14" max="14" width="19.140625" style="7" customWidth="1"/>
    <col min="15" max="15" width="37.42578125" style="7" customWidth="1"/>
    <col min="16" max="16" width="14.5703125" style="7" customWidth="1"/>
    <col min="17" max="17" width="15.42578125" style="7" customWidth="1"/>
    <col min="18" max="18" width="14.7109375" style="7" customWidth="1"/>
    <col min="19" max="19" width="8.85546875" style="7" customWidth="1"/>
    <col min="20" max="20" width="8.85546875" style="8" customWidth="1"/>
    <col min="21" max="21" width="8.5703125" style="8" customWidth="1"/>
    <col min="22" max="22" width="9.42578125" style="7" customWidth="1"/>
    <col min="23" max="23" width="8.140625" style="9" customWidth="1"/>
    <col min="24" max="24" width="8.7109375" style="9" customWidth="1"/>
    <col min="25" max="25" width="7.140625" style="9" customWidth="1"/>
    <col min="26" max="26" width="9" style="10" customWidth="1"/>
    <col min="27" max="27" width="6.28515625" style="11" customWidth="1"/>
    <col min="28" max="28" width="10" style="12" customWidth="1"/>
    <col min="29" max="29" width="10" style="10" customWidth="1"/>
    <col min="30" max="30" width="9.85546875" style="11" customWidth="1"/>
    <col min="31" max="31" width="7.85546875" style="7" customWidth="1"/>
    <col min="32" max="32" width="8.85546875" style="8" customWidth="1"/>
    <col min="33" max="33" width="12.5703125" style="7" customWidth="1"/>
    <col min="34" max="34" width="8.42578125" style="13" customWidth="1"/>
    <col min="35" max="35" width="9" style="8" customWidth="1"/>
    <col min="36" max="36" width="8.42578125" style="8" customWidth="1"/>
    <col min="37" max="37" width="7.85546875" style="13" customWidth="1"/>
    <col min="38" max="38" width="8.28515625" style="8" customWidth="1"/>
    <col min="39" max="39" width="11.5703125" style="13" customWidth="1"/>
    <col min="40" max="40" width="10.85546875" style="8" customWidth="1"/>
    <col min="41" max="41" width="8.140625" style="13" customWidth="1"/>
    <col min="42" max="42" width="9.28515625" style="8" customWidth="1"/>
    <col min="43" max="43" width="8.140625" style="13" customWidth="1"/>
    <col min="44" max="45" width="9.28515625" style="8" customWidth="1"/>
    <col min="46" max="46" width="8.140625" style="13" customWidth="1"/>
    <col min="47" max="47" width="9.28515625" style="8" customWidth="1"/>
    <col min="48" max="48" width="7.85546875" style="8" customWidth="1"/>
    <col min="49" max="49" width="9.5703125" style="8" customWidth="1"/>
    <col min="50" max="50" width="7.7109375" style="8" customWidth="1"/>
    <col min="51" max="51" width="12.140625" style="8" customWidth="1"/>
    <col min="52" max="52" width="10.42578125" style="7" customWidth="1"/>
    <col min="53" max="53" width="11.5703125" style="8" customWidth="1"/>
    <col min="54" max="54" width="15" style="8" customWidth="1"/>
    <col min="55" max="16384" width="9.140625" style="7"/>
  </cols>
  <sheetData>
    <row r="1" spans="1:54" ht="68.099999999999994" customHeight="1" x14ac:dyDescent="0.25">
      <c r="A1" s="14" t="s">
        <v>4</v>
      </c>
      <c r="B1" s="14" t="s">
        <v>5</v>
      </c>
      <c r="C1" s="15" t="s">
        <v>6</v>
      </c>
      <c r="D1" s="15" t="s">
        <v>7</v>
      </c>
      <c r="E1" s="16" t="s">
        <v>0</v>
      </c>
      <c r="F1" s="16" t="s">
        <v>2</v>
      </c>
      <c r="G1" s="17" t="s">
        <v>8</v>
      </c>
      <c r="H1" s="15" t="s">
        <v>9</v>
      </c>
      <c r="I1" s="18" t="s">
        <v>10</v>
      </c>
      <c r="J1" s="18" t="s">
        <v>11</v>
      </c>
      <c r="K1" s="18" t="s">
        <v>12</v>
      </c>
      <c r="L1" s="18" t="s">
        <v>13</v>
      </c>
      <c r="M1" s="18" t="s">
        <v>14</v>
      </c>
      <c r="N1" s="18" t="s">
        <v>15</v>
      </c>
      <c r="O1" s="15" t="s">
        <v>16</v>
      </c>
      <c r="P1" s="15" t="s">
        <v>17</v>
      </c>
      <c r="Q1" s="15" t="s">
        <v>18</v>
      </c>
      <c r="R1" s="15" t="s">
        <v>19</v>
      </c>
      <c r="S1" s="18" t="s">
        <v>20</v>
      </c>
      <c r="T1" s="19" t="s">
        <v>21</v>
      </c>
      <c r="U1" s="20" t="s">
        <v>22</v>
      </c>
      <c r="V1" s="21" t="s">
        <v>23</v>
      </c>
      <c r="W1" s="22" t="s">
        <v>24</v>
      </c>
      <c r="X1" s="22" t="s">
        <v>25</v>
      </c>
      <c r="Y1" s="22" t="s">
        <v>26</v>
      </c>
      <c r="Z1" s="23" t="s">
        <v>27</v>
      </c>
      <c r="AA1" s="24" t="s">
        <v>28</v>
      </c>
      <c r="AB1" s="25" t="s">
        <v>29</v>
      </c>
      <c r="AC1" s="26" t="s">
        <v>30</v>
      </c>
      <c r="AD1" s="27" t="s">
        <v>31</v>
      </c>
      <c r="AE1" s="14" t="s">
        <v>32</v>
      </c>
      <c r="AF1" s="28" t="s">
        <v>33</v>
      </c>
      <c r="AG1" s="14" t="s">
        <v>34</v>
      </c>
      <c r="AH1" s="29" t="s">
        <v>35</v>
      </c>
      <c r="AI1" s="30" t="s">
        <v>36</v>
      </c>
      <c r="AJ1" s="28" t="s">
        <v>37</v>
      </c>
      <c r="AK1" s="29" t="s">
        <v>38</v>
      </c>
      <c r="AL1" s="28" t="s">
        <v>39</v>
      </c>
      <c r="AM1" s="29" t="s">
        <v>40</v>
      </c>
      <c r="AN1" s="28" t="s">
        <v>41</v>
      </c>
      <c r="AO1" s="29" t="s">
        <v>42</v>
      </c>
      <c r="AP1" s="28" t="s">
        <v>43</v>
      </c>
      <c r="AQ1" s="29" t="s">
        <v>44</v>
      </c>
      <c r="AR1" s="28" t="s">
        <v>45</v>
      </c>
      <c r="AS1" s="31" t="s">
        <v>46</v>
      </c>
      <c r="AT1" s="29" t="s">
        <v>47</v>
      </c>
      <c r="AU1" s="28" t="s">
        <v>48</v>
      </c>
      <c r="AV1" s="28" t="s">
        <v>49</v>
      </c>
      <c r="AW1" s="32" t="s">
        <v>50</v>
      </c>
      <c r="AX1" s="33" t="s">
        <v>51</v>
      </c>
      <c r="AY1" s="34" t="s">
        <v>52</v>
      </c>
      <c r="AZ1" s="14" t="s">
        <v>53</v>
      </c>
      <c r="BA1" s="28" t="s">
        <v>54</v>
      </c>
      <c r="BB1" s="28" t="s">
        <v>55</v>
      </c>
    </row>
    <row r="2" spans="1:54" s="5" customFormat="1" ht="18" customHeight="1" x14ac:dyDescent="0.25">
      <c r="A2" s="35">
        <v>1</v>
      </c>
      <c r="B2" s="35"/>
      <c r="C2" s="35"/>
      <c r="D2" s="35"/>
      <c r="E2" s="35" t="s">
        <v>1</v>
      </c>
      <c r="F2" s="35"/>
      <c r="G2" s="35" t="s">
        <v>3</v>
      </c>
      <c r="H2" s="36" t="s">
        <v>56</v>
      </c>
      <c r="I2" s="35" t="s">
        <v>57</v>
      </c>
      <c r="J2" s="35" t="s">
        <v>58</v>
      </c>
      <c r="K2" s="35" t="s">
        <v>59</v>
      </c>
      <c r="L2" s="37" t="s">
        <v>60</v>
      </c>
      <c r="M2" s="1" t="s">
        <v>61</v>
      </c>
      <c r="N2" s="36" t="s">
        <v>56</v>
      </c>
      <c r="O2" s="35" t="s">
        <v>70</v>
      </c>
      <c r="P2" s="54" t="s">
        <v>84</v>
      </c>
      <c r="Q2" s="2">
        <v>194138816852</v>
      </c>
      <c r="R2" s="38" t="s">
        <v>71</v>
      </c>
      <c r="S2" s="35" t="s">
        <v>62</v>
      </c>
      <c r="T2" s="39">
        <v>0</v>
      </c>
      <c r="U2" s="39">
        <v>5.36</v>
      </c>
      <c r="V2" s="35" t="s">
        <v>63</v>
      </c>
      <c r="W2" s="40">
        <v>30</v>
      </c>
      <c r="X2" s="3">
        <v>25</v>
      </c>
      <c r="Y2" s="4">
        <v>25</v>
      </c>
      <c r="Z2" s="41">
        <v>2</v>
      </c>
      <c r="AA2" s="42">
        <v>3</v>
      </c>
      <c r="AB2" s="43">
        <f t="shared" ref="AB2:AB4" si="0">IF(W2="","",W2*X2*Y2/1000000)</f>
        <v>1.8800000000000001E-2</v>
      </c>
      <c r="AC2" s="41">
        <v>56</v>
      </c>
      <c r="AD2" s="44">
        <f t="shared" ref="AD2:AD4" si="1">IF(AA2="","",AC2/AB2*AA2)</f>
        <v>8936</v>
      </c>
      <c r="AE2" s="45">
        <v>3500</v>
      </c>
      <c r="AF2" s="46">
        <f t="shared" ref="AF2:AF4" si="2">IF(ISERROR(AE2/AD2),"",AE2/AD2)</f>
        <v>0.39</v>
      </c>
      <c r="AG2" s="47" t="s">
        <v>64</v>
      </c>
      <c r="AH2" s="48">
        <v>0.214</v>
      </c>
      <c r="AI2" s="46">
        <f t="shared" ref="AI2:AI4" si="3">IF(ISERROR(U2*AH2),"",U2*AH2)</f>
        <v>1.1499999999999999</v>
      </c>
      <c r="AJ2" s="46">
        <f t="shared" ref="AJ2:AJ4" si="4">IF(ISERROR(U2+AF2+AI2),"",U2+AF2+AI2)</f>
        <v>6.9</v>
      </c>
      <c r="AK2" s="49">
        <v>0</v>
      </c>
      <c r="AL2" s="46">
        <f t="shared" ref="AL2:AL4" si="5">IF(ISERROR(AY2*AK2),"",AY2*AK2)</f>
        <v>0</v>
      </c>
      <c r="AM2" s="49">
        <v>0</v>
      </c>
      <c r="AN2" s="46">
        <f t="shared" ref="AN2:AN4" si="6">IF(ISERROR(AY2*AM2),"",AY2*AM2)</f>
        <v>0</v>
      </c>
      <c r="AO2" s="49">
        <v>0</v>
      </c>
      <c r="AP2" s="46">
        <f t="shared" ref="AP2:AP4" si="7">IF(ISERROR(AY2*AO2),"",AY2*AO2)</f>
        <v>0</v>
      </c>
      <c r="AQ2" s="49">
        <v>0</v>
      </c>
      <c r="AR2" s="46">
        <f t="shared" ref="AR2:AR4" si="8">IF(ISERROR(U2*AQ2),"",U2*AQ2)</f>
        <v>0</v>
      </c>
      <c r="AS2" s="50"/>
      <c r="AT2" s="49">
        <v>0</v>
      </c>
      <c r="AU2" s="46">
        <f t="shared" ref="AU2:AU4" si="9">IF(ISERROR(AY2*AT2),"",AY2*AT2)</f>
        <v>0</v>
      </c>
      <c r="AV2" s="46">
        <f t="shared" ref="AV2:AV4" si="10">IF(ISERROR(AL2+AN2+AP2+AR2+AU2),"",AL2+AN2+AP2+AR2+AU2)</f>
        <v>0</v>
      </c>
      <c r="AW2" s="46">
        <f t="shared" ref="AW2:AW4" si="11">IF(ISERROR(AJ2+AV2),"",AJ2+AV2)</f>
        <v>6.9</v>
      </c>
      <c r="AX2" s="51">
        <f t="shared" ref="AX2:AX4" si="12">IF(ISERROR((AY2-AW2)/AY2),"",(AY2-AW2)/AY2)</f>
        <v>0.21049999999999999</v>
      </c>
      <c r="AY2" s="52">
        <v>8.74</v>
      </c>
      <c r="AZ2" s="42">
        <v>120</v>
      </c>
      <c r="BA2" s="46">
        <f t="shared" ref="BA2:BA4" si="13">IF(ISERROR(AW2*AZ2),"",AW2*AZ2)</f>
        <v>828</v>
      </c>
      <c r="BB2" s="46">
        <f t="shared" ref="BB2:BB4" si="14">IF(ISERROR(AY2*AZ2),"",AY2*AZ2)</f>
        <v>1048.8</v>
      </c>
    </row>
    <row r="3" spans="1:54" s="5" customFormat="1" x14ac:dyDescent="0.25">
      <c r="A3" s="35">
        <v>2</v>
      </c>
      <c r="B3" s="35"/>
      <c r="C3" s="35"/>
      <c r="D3" s="35"/>
      <c r="E3" s="35" t="s">
        <v>1</v>
      </c>
      <c r="F3" s="35"/>
      <c r="G3" s="35" t="s">
        <v>3</v>
      </c>
      <c r="H3" s="36" t="s">
        <v>56</v>
      </c>
      <c r="I3" s="35" t="s">
        <v>57</v>
      </c>
      <c r="J3" s="35" t="s">
        <v>58</v>
      </c>
      <c r="K3" s="35" t="s">
        <v>59</v>
      </c>
      <c r="L3" s="37" t="s">
        <v>60</v>
      </c>
      <c r="M3" s="1" t="s">
        <v>65</v>
      </c>
      <c r="N3" s="36" t="s">
        <v>56</v>
      </c>
      <c r="O3" s="35" t="s">
        <v>70</v>
      </c>
      <c r="P3" s="54" t="s">
        <v>85</v>
      </c>
      <c r="Q3" s="2">
        <v>194138816876</v>
      </c>
      <c r="R3" s="38" t="s">
        <v>72</v>
      </c>
      <c r="S3" s="35" t="s">
        <v>62</v>
      </c>
      <c r="T3" s="39">
        <v>0</v>
      </c>
      <c r="U3" s="39">
        <v>5.72</v>
      </c>
      <c r="V3" s="35" t="s">
        <v>63</v>
      </c>
      <c r="W3" s="40">
        <v>30</v>
      </c>
      <c r="X3" s="3">
        <v>25</v>
      </c>
      <c r="Y3" s="4">
        <v>28</v>
      </c>
      <c r="Z3" s="41">
        <v>2</v>
      </c>
      <c r="AA3" s="42">
        <v>3</v>
      </c>
      <c r="AB3" s="43">
        <f t="shared" si="0"/>
        <v>2.1000000000000001E-2</v>
      </c>
      <c r="AC3" s="41">
        <v>56</v>
      </c>
      <c r="AD3" s="44">
        <f t="shared" si="1"/>
        <v>8000</v>
      </c>
      <c r="AE3" s="45">
        <v>3500</v>
      </c>
      <c r="AF3" s="46">
        <f t="shared" si="2"/>
        <v>0.44</v>
      </c>
      <c r="AG3" s="47" t="s">
        <v>64</v>
      </c>
      <c r="AH3" s="48">
        <v>0.214</v>
      </c>
      <c r="AI3" s="46">
        <f t="shared" si="3"/>
        <v>1.22</v>
      </c>
      <c r="AJ3" s="46">
        <f t="shared" si="4"/>
        <v>7.38</v>
      </c>
      <c r="AK3" s="49">
        <v>0</v>
      </c>
      <c r="AL3" s="46">
        <f t="shared" si="5"/>
        <v>0</v>
      </c>
      <c r="AM3" s="49">
        <v>0</v>
      </c>
      <c r="AN3" s="46">
        <f t="shared" si="6"/>
        <v>0</v>
      </c>
      <c r="AO3" s="49">
        <v>0</v>
      </c>
      <c r="AP3" s="46">
        <f t="shared" si="7"/>
        <v>0</v>
      </c>
      <c r="AQ3" s="49">
        <v>0</v>
      </c>
      <c r="AR3" s="46">
        <f t="shared" si="8"/>
        <v>0</v>
      </c>
      <c r="AS3" s="50"/>
      <c r="AT3" s="49">
        <v>0</v>
      </c>
      <c r="AU3" s="46">
        <f t="shared" si="9"/>
        <v>0</v>
      </c>
      <c r="AV3" s="46">
        <f t="shared" si="10"/>
        <v>0</v>
      </c>
      <c r="AW3" s="46">
        <f t="shared" si="11"/>
        <v>7.38</v>
      </c>
      <c r="AX3" s="51">
        <f t="shared" si="12"/>
        <v>0.20039999999999999</v>
      </c>
      <c r="AY3" s="52">
        <v>9.23</v>
      </c>
      <c r="AZ3" s="42">
        <v>360</v>
      </c>
      <c r="BA3" s="46">
        <f t="shared" si="13"/>
        <v>2656.8</v>
      </c>
      <c r="BB3" s="46">
        <f t="shared" si="14"/>
        <v>3322.8</v>
      </c>
    </row>
    <row r="4" spans="1:54" s="5" customFormat="1" x14ac:dyDescent="0.25">
      <c r="A4" s="35">
        <v>3</v>
      </c>
      <c r="B4" s="35"/>
      <c r="C4" s="35"/>
      <c r="D4" s="35"/>
      <c r="E4" s="35" t="s">
        <v>1</v>
      </c>
      <c r="F4" s="35"/>
      <c r="G4" s="35" t="s">
        <v>3</v>
      </c>
      <c r="H4" s="36" t="s">
        <v>56</v>
      </c>
      <c r="I4" s="35" t="s">
        <v>57</v>
      </c>
      <c r="J4" s="35" t="s">
        <v>58</v>
      </c>
      <c r="K4" s="35" t="s">
        <v>59</v>
      </c>
      <c r="L4" s="37" t="s">
        <v>60</v>
      </c>
      <c r="M4" s="1" t="s">
        <v>66</v>
      </c>
      <c r="N4" s="36" t="s">
        <v>56</v>
      </c>
      <c r="O4" s="35" t="s">
        <v>70</v>
      </c>
      <c r="P4" s="54" t="s">
        <v>86</v>
      </c>
      <c r="Q4" s="2">
        <v>194138816869</v>
      </c>
      <c r="R4" s="38" t="s">
        <v>73</v>
      </c>
      <c r="S4" s="35" t="s">
        <v>62</v>
      </c>
      <c r="T4" s="39">
        <v>0</v>
      </c>
      <c r="U4" s="39">
        <v>6.63</v>
      </c>
      <c r="V4" s="35" t="s">
        <v>63</v>
      </c>
      <c r="W4" s="40">
        <v>30</v>
      </c>
      <c r="X4" s="3">
        <v>25</v>
      </c>
      <c r="Y4" s="4">
        <v>31</v>
      </c>
      <c r="Z4" s="41">
        <v>2</v>
      </c>
      <c r="AA4" s="42">
        <v>3</v>
      </c>
      <c r="AB4" s="43">
        <f t="shared" si="0"/>
        <v>2.3300000000000001E-2</v>
      </c>
      <c r="AC4" s="41">
        <v>56</v>
      </c>
      <c r="AD4" s="44">
        <f t="shared" si="1"/>
        <v>7210</v>
      </c>
      <c r="AE4" s="45">
        <v>3500</v>
      </c>
      <c r="AF4" s="46">
        <f t="shared" si="2"/>
        <v>0.49</v>
      </c>
      <c r="AG4" s="47" t="s">
        <v>64</v>
      </c>
      <c r="AH4" s="48">
        <v>0.214</v>
      </c>
      <c r="AI4" s="46">
        <f t="shared" si="3"/>
        <v>1.42</v>
      </c>
      <c r="AJ4" s="46">
        <f t="shared" si="4"/>
        <v>8.5399999999999991</v>
      </c>
      <c r="AK4" s="49">
        <v>0</v>
      </c>
      <c r="AL4" s="46">
        <f t="shared" si="5"/>
        <v>0</v>
      </c>
      <c r="AM4" s="49">
        <v>0</v>
      </c>
      <c r="AN4" s="46">
        <f t="shared" si="6"/>
        <v>0</v>
      </c>
      <c r="AO4" s="49">
        <v>0</v>
      </c>
      <c r="AP4" s="46">
        <f t="shared" si="7"/>
        <v>0</v>
      </c>
      <c r="AQ4" s="49">
        <v>0</v>
      </c>
      <c r="AR4" s="46">
        <f t="shared" si="8"/>
        <v>0</v>
      </c>
      <c r="AS4" s="50"/>
      <c r="AT4" s="49">
        <v>0</v>
      </c>
      <c r="AU4" s="46">
        <f t="shared" si="9"/>
        <v>0</v>
      </c>
      <c r="AV4" s="46">
        <f t="shared" si="10"/>
        <v>0</v>
      </c>
      <c r="AW4" s="46">
        <f t="shared" si="11"/>
        <v>8.5399999999999991</v>
      </c>
      <c r="AX4" s="51">
        <f t="shared" si="12"/>
        <v>0.2019</v>
      </c>
      <c r="AY4" s="52">
        <v>10.7</v>
      </c>
      <c r="AZ4" s="42">
        <v>120</v>
      </c>
      <c r="BA4" s="46">
        <f t="shared" si="13"/>
        <v>1024.8</v>
      </c>
      <c r="BB4" s="46">
        <f t="shared" si="14"/>
        <v>1284</v>
      </c>
    </row>
    <row r="5" spans="1:54" s="5" customFormat="1" x14ac:dyDescent="0.25">
      <c r="A5" s="35">
        <v>4</v>
      </c>
      <c r="B5" s="35"/>
      <c r="C5" s="35"/>
      <c r="D5" s="35"/>
      <c r="E5" s="35" t="s">
        <v>1</v>
      </c>
      <c r="F5" s="35"/>
      <c r="G5" s="35" t="s">
        <v>3</v>
      </c>
      <c r="H5" s="36" t="s">
        <v>67</v>
      </c>
      <c r="I5" s="35" t="s">
        <v>57</v>
      </c>
      <c r="J5" s="35" t="s">
        <v>58</v>
      </c>
      <c r="K5" s="35" t="s">
        <v>59</v>
      </c>
      <c r="L5" s="37" t="s">
        <v>60</v>
      </c>
      <c r="M5" s="1" t="s">
        <v>61</v>
      </c>
      <c r="N5" s="36" t="s">
        <v>67</v>
      </c>
      <c r="O5" s="35" t="s">
        <v>70</v>
      </c>
      <c r="P5" s="54" t="s">
        <v>87</v>
      </c>
      <c r="Q5" s="2">
        <v>194138816883</v>
      </c>
      <c r="R5" s="38" t="s">
        <v>74</v>
      </c>
      <c r="S5" s="35" t="s">
        <v>62</v>
      </c>
      <c r="T5" s="39">
        <v>0</v>
      </c>
      <c r="U5" s="39">
        <v>5.36</v>
      </c>
      <c r="V5" s="35" t="s">
        <v>63</v>
      </c>
      <c r="W5" s="40">
        <v>30</v>
      </c>
      <c r="X5" s="3">
        <v>25</v>
      </c>
      <c r="Y5" s="4">
        <v>25</v>
      </c>
      <c r="Z5" s="41">
        <v>2</v>
      </c>
      <c r="AA5" s="42">
        <v>3</v>
      </c>
      <c r="AB5" s="43">
        <f t="shared" ref="AB5:AB7" si="15">IF(W5="","",W5*X5*Y5/1000000)</f>
        <v>1.8800000000000001E-2</v>
      </c>
      <c r="AC5" s="41">
        <v>56</v>
      </c>
      <c r="AD5" s="44">
        <f t="shared" ref="AD5:AD7" si="16">IF(AA5="","",AC5/AB5*AA5)</f>
        <v>8936</v>
      </c>
      <c r="AE5" s="45">
        <v>3500</v>
      </c>
      <c r="AF5" s="46">
        <f t="shared" ref="AF5:AF7" si="17">IF(ISERROR(AE5/AD5),"",AE5/AD5)</f>
        <v>0.39</v>
      </c>
      <c r="AG5" s="47" t="s">
        <v>64</v>
      </c>
      <c r="AH5" s="48">
        <v>0.214</v>
      </c>
      <c r="AI5" s="46">
        <f t="shared" ref="AI5:AI7" si="18">IF(ISERROR(U5*AH5),"",U5*AH5)</f>
        <v>1.1499999999999999</v>
      </c>
      <c r="AJ5" s="46">
        <f t="shared" ref="AJ5:AJ7" si="19">IF(ISERROR(U5+AF5+AI5),"",U5+AF5+AI5)</f>
        <v>6.9</v>
      </c>
      <c r="AK5" s="49">
        <v>0</v>
      </c>
      <c r="AL5" s="46">
        <f t="shared" ref="AL5:AL13" si="20">IF(ISERROR(AY5*AK5),"",AY5*AK5)</f>
        <v>0</v>
      </c>
      <c r="AM5" s="49">
        <v>0</v>
      </c>
      <c r="AN5" s="46">
        <f t="shared" ref="AN5:AN13" si="21">IF(ISERROR(AY5*AM5),"",AY5*AM5)</f>
        <v>0</v>
      </c>
      <c r="AO5" s="49">
        <v>0</v>
      </c>
      <c r="AP5" s="46">
        <f t="shared" ref="AP5:AP7" si="22">IF(ISERROR(AY5*AO5),"",AY5*AO5)</f>
        <v>0</v>
      </c>
      <c r="AQ5" s="49">
        <v>0</v>
      </c>
      <c r="AR5" s="46">
        <f t="shared" ref="AR5:AR7" si="23">IF(ISERROR(U5*AQ5),"",U5*AQ5)</f>
        <v>0</v>
      </c>
      <c r="AS5" s="50"/>
      <c r="AT5" s="49">
        <v>0</v>
      </c>
      <c r="AU5" s="46">
        <f t="shared" ref="AU5:AU7" si="24">IF(ISERROR(AY5*AT5),"",AY5*AT5)</f>
        <v>0</v>
      </c>
      <c r="AV5" s="46">
        <f t="shared" ref="AV5:AV7" si="25">IF(ISERROR(AL5+AN5+AP5+AR5+AU5),"",AL5+AN5+AP5+AR5+AU5)</f>
        <v>0</v>
      </c>
      <c r="AW5" s="46">
        <f t="shared" ref="AW5:AW13" si="26">IF(ISERROR(AJ5+AV5),"",AJ5+AV5)</f>
        <v>6.9</v>
      </c>
      <c r="AX5" s="51">
        <f t="shared" ref="AX5:AX13" si="27">IF(ISERROR((AY5-AW5)/AY5),"",(AY5-AW5)/AY5)</f>
        <v>0.21049999999999999</v>
      </c>
      <c r="AY5" s="52">
        <v>8.74</v>
      </c>
      <c r="AZ5" s="42">
        <v>120</v>
      </c>
      <c r="BA5" s="46">
        <f t="shared" ref="BA5:BA7" si="28">IF(ISERROR(AW5*AZ5),"",AW5*AZ5)</f>
        <v>828</v>
      </c>
      <c r="BB5" s="46">
        <f t="shared" ref="BB5:BB7" si="29">IF(ISERROR(AY5*AZ5),"",AY5*AZ5)</f>
        <v>1048.8</v>
      </c>
    </row>
    <row r="6" spans="1:54" ht="15" customHeight="1" x14ac:dyDescent="0.25">
      <c r="A6" s="35">
        <v>5</v>
      </c>
      <c r="B6" s="37"/>
      <c r="C6" s="35"/>
      <c r="D6" s="37"/>
      <c r="E6" s="35" t="s">
        <v>1</v>
      </c>
      <c r="F6" s="35"/>
      <c r="G6" s="35" t="s">
        <v>3</v>
      </c>
      <c r="H6" s="36" t="s">
        <v>67</v>
      </c>
      <c r="I6" s="35" t="s">
        <v>57</v>
      </c>
      <c r="J6" s="35" t="s">
        <v>58</v>
      </c>
      <c r="K6" s="35" t="s">
        <v>59</v>
      </c>
      <c r="L6" s="37" t="s">
        <v>60</v>
      </c>
      <c r="M6" s="1" t="s">
        <v>65</v>
      </c>
      <c r="N6" s="36" t="s">
        <v>67</v>
      </c>
      <c r="O6" s="35" t="s">
        <v>70</v>
      </c>
      <c r="P6" s="54" t="s">
        <v>88</v>
      </c>
      <c r="Q6" s="2">
        <v>194138816906</v>
      </c>
      <c r="R6" s="38" t="s">
        <v>75</v>
      </c>
      <c r="S6" s="35" t="s">
        <v>62</v>
      </c>
      <c r="T6" s="39">
        <v>0</v>
      </c>
      <c r="U6" s="39">
        <v>5.72</v>
      </c>
      <c r="V6" s="35" t="s">
        <v>63</v>
      </c>
      <c r="W6" s="40">
        <v>30</v>
      </c>
      <c r="X6" s="3">
        <v>25</v>
      </c>
      <c r="Y6" s="4">
        <v>28</v>
      </c>
      <c r="Z6" s="41">
        <v>2</v>
      </c>
      <c r="AA6" s="42">
        <v>3</v>
      </c>
      <c r="AB6" s="43">
        <f t="shared" si="15"/>
        <v>2.1000000000000001E-2</v>
      </c>
      <c r="AC6" s="41">
        <v>56</v>
      </c>
      <c r="AD6" s="44">
        <f t="shared" si="16"/>
        <v>8000</v>
      </c>
      <c r="AE6" s="45">
        <v>3500</v>
      </c>
      <c r="AF6" s="46">
        <f t="shared" si="17"/>
        <v>0.44</v>
      </c>
      <c r="AG6" s="47" t="s">
        <v>64</v>
      </c>
      <c r="AH6" s="48">
        <v>0.214</v>
      </c>
      <c r="AI6" s="46">
        <f t="shared" si="18"/>
        <v>1.22</v>
      </c>
      <c r="AJ6" s="46">
        <f t="shared" si="19"/>
        <v>7.38</v>
      </c>
      <c r="AK6" s="49">
        <v>0</v>
      </c>
      <c r="AL6" s="46">
        <f t="shared" si="20"/>
        <v>0</v>
      </c>
      <c r="AM6" s="49">
        <v>0</v>
      </c>
      <c r="AN6" s="46">
        <f t="shared" si="21"/>
        <v>0</v>
      </c>
      <c r="AO6" s="49">
        <v>0</v>
      </c>
      <c r="AP6" s="46">
        <f t="shared" si="22"/>
        <v>0</v>
      </c>
      <c r="AQ6" s="49">
        <v>0</v>
      </c>
      <c r="AR6" s="46">
        <f t="shared" si="23"/>
        <v>0</v>
      </c>
      <c r="AS6" s="50"/>
      <c r="AT6" s="49">
        <v>0</v>
      </c>
      <c r="AU6" s="46">
        <f t="shared" si="24"/>
        <v>0</v>
      </c>
      <c r="AV6" s="46">
        <f t="shared" si="25"/>
        <v>0</v>
      </c>
      <c r="AW6" s="46">
        <f t="shared" si="26"/>
        <v>7.38</v>
      </c>
      <c r="AX6" s="51">
        <f t="shared" si="27"/>
        <v>0.20039999999999999</v>
      </c>
      <c r="AY6" s="52">
        <v>9.23</v>
      </c>
      <c r="AZ6" s="42">
        <v>360</v>
      </c>
      <c r="BA6" s="46">
        <f t="shared" si="28"/>
        <v>2656.8</v>
      </c>
      <c r="BB6" s="46">
        <f t="shared" si="29"/>
        <v>3322.8</v>
      </c>
    </row>
    <row r="7" spans="1:54" ht="15" customHeight="1" x14ac:dyDescent="0.25">
      <c r="A7" s="35">
        <v>6</v>
      </c>
      <c r="B7" s="37"/>
      <c r="C7" s="35"/>
      <c r="D7" s="37"/>
      <c r="E7" s="35" t="s">
        <v>1</v>
      </c>
      <c r="F7" s="35"/>
      <c r="G7" s="35" t="s">
        <v>3</v>
      </c>
      <c r="H7" s="36" t="s">
        <v>67</v>
      </c>
      <c r="I7" s="35" t="s">
        <v>57</v>
      </c>
      <c r="J7" s="35" t="s">
        <v>58</v>
      </c>
      <c r="K7" s="35" t="s">
        <v>59</v>
      </c>
      <c r="L7" s="37" t="s">
        <v>60</v>
      </c>
      <c r="M7" s="1" t="s">
        <v>66</v>
      </c>
      <c r="N7" s="36" t="s">
        <v>67</v>
      </c>
      <c r="O7" s="35" t="s">
        <v>70</v>
      </c>
      <c r="P7" s="54" t="s">
        <v>89</v>
      </c>
      <c r="Q7" s="2">
        <v>194138816890</v>
      </c>
      <c r="R7" s="38" t="s">
        <v>76</v>
      </c>
      <c r="S7" s="35" t="s">
        <v>62</v>
      </c>
      <c r="T7" s="39">
        <v>0</v>
      </c>
      <c r="U7" s="39">
        <v>6.63</v>
      </c>
      <c r="V7" s="35" t="s">
        <v>63</v>
      </c>
      <c r="W7" s="40">
        <v>30</v>
      </c>
      <c r="X7" s="3">
        <v>25</v>
      </c>
      <c r="Y7" s="4">
        <v>31</v>
      </c>
      <c r="Z7" s="41">
        <v>2</v>
      </c>
      <c r="AA7" s="42">
        <v>3</v>
      </c>
      <c r="AB7" s="43">
        <f t="shared" si="15"/>
        <v>2.3300000000000001E-2</v>
      </c>
      <c r="AC7" s="41">
        <v>56</v>
      </c>
      <c r="AD7" s="44">
        <f t="shared" si="16"/>
        <v>7210</v>
      </c>
      <c r="AE7" s="45">
        <v>3500</v>
      </c>
      <c r="AF7" s="46">
        <f t="shared" si="17"/>
        <v>0.49</v>
      </c>
      <c r="AG7" s="47" t="s">
        <v>64</v>
      </c>
      <c r="AH7" s="48">
        <v>0.214</v>
      </c>
      <c r="AI7" s="46">
        <f t="shared" si="18"/>
        <v>1.42</v>
      </c>
      <c r="AJ7" s="46">
        <f t="shared" si="19"/>
        <v>8.5399999999999991</v>
      </c>
      <c r="AK7" s="49">
        <v>0</v>
      </c>
      <c r="AL7" s="46">
        <f t="shared" si="20"/>
        <v>0</v>
      </c>
      <c r="AM7" s="49">
        <v>0</v>
      </c>
      <c r="AN7" s="46">
        <f t="shared" si="21"/>
        <v>0</v>
      </c>
      <c r="AO7" s="49">
        <v>0</v>
      </c>
      <c r="AP7" s="46">
        <f t="shared" si="22"/>
        <v>0</v>
      </c>
      <c r="AQ7" s="49">
        <v>0</v>
      </c>
      <c r="AR7" s="46">
        <f t="shared" si="23"/>
        <v>0</v>
      </c>
      <c r="AS7" s="50"/>
      <c r="AT7" s="49">
        <v>0</v>
      </c>
      <c r="AU7" s="46">
        <f t="shared" si="24"/>
        <v>0</v>
      </c>
      <c r="AV7" s="46">
        <f t="shared" si="25"/>
        <v>0</v>
      </c>
      <c r="AW7" s="46">
        <f t="shared" si="26"/>
        <v>8.5399999999999991</v>
      </c>
      <c r="AX7" s="51">
        <f t="shared" si="27"/>
        <v>0.2019</v>
      </c>
      <c r="AY7" s="52">
        <v>10.7</v>
      </c>
      <c r="AZ7" s="42">
        <v>120</v>
      </c>
      <c r="BA7" s="46">
        <f t="shared" si="28"/>
        <v>1024.8</v>
      </c>
      <c r="BB7" s="46">
        <f t="shared" si="29"/>
        <v>1284</v>
      </c>
    </row>
    <row r="8" spans="1:54" ht="15" customHeight="1" x14ac:dyDescent="0.25">
      <c r="A8" s="35">
        <v>7</v>
      </c>
      <c r="B8" s="37"/>
      <c r="C8" s="37"/>
      <c r="D8" s="37"/>
      <c r="E8" s="35" t="s">
        <v>1</v>
      </c>
      <c r="F8" s="35"/>
      <c r="G8" s="35" t="s">
        <v>3</v>
      </c>
      <c r="H8" s="36" t="s">
        <v>68</v>
      </c>
      <c r="I8" s="35" t="s">
        <v>57</v>
      </c>
      <c r="J8" s="35" t="s">
        <v>58</v>
      </c>
      <c r="K8" s="35" t="s">
        <v>59</v>
      </c>
      <c r="L8" s="37" t="s">
        <v>60</v>
      </c>
      <c r="M8" s="1" t="s">
        <v>61</v>
      </c>
      <c r="N8" s="36" t="s">
        <v>77</v>
      </c>
      <c r="O8" s="35" t="s">
        <v>70</v>
      </c>
      <c r="P8" s="54" t="s">
        <v>90</v>
      </c>
      <c r="Q8" s="2">
        <v>194138816913</v>
      </c>
      <c r="R8" s="38" t="s">
        <v>78</v>
      </c>
      <c r="S8" s="35" t="s">
        <v>62</v>
      </c>
      <c r="T8" s="39">
        <v>0</v>
      </c>
      <c r="U8" s="39">
        <v>5.36</v>
      </c>
      <c r="V8" s="35" t="s">
        <v>63</v>
      </c>
      <c r="W8" s="40">
        <v>30</v>
      </c>
      <c r="X8" s="3">
        <v>25</v>
      </c>
      <c r="Y8" s="4">
        <v>25</v>
      </c>
      <c r="Z8" s="41">
        <v>2</v>
      </c>
      <c r="AA8" s="42">
        <v>3</v>
      </c>
      <c r="AB8" s="43">
        <f t="shared" ref="AB8:AB10" si="30">IF(W8="","",W8*X8*Y8/1000000)</f>
        <v>1.8800000000000001E-2</v>
      </c>
      <c r="AC8" s="41">
        <v>56</v>
      </c>
      <c r="AD8" s="44">
        <f t="shared" ref="AD8:AD10" si="31">IF(AA8="","",AC8/AB8*AA8)</f>
        <v>8936</v>
      </c>
      <c r="AE8" s="45">
        <v>3500</v>
      </c>
      <c r="AF8" s="46">
        <f t="shared" ref="AF8:AF10" si="32">IF(ISERROR(AE8/AD8),"",AE8/AD8)</f>
        <v>0.39</v>
      </c>
      <c r="AG8" s="47" t="s">
        <v>64</v>
      </c>
      <c r="AH8" s="48">
        <v>0.214</v>
      </c>
      <c r="AI8" s="46">
        <f t="shared" ref="AI8:AI10" si="33">IF(ISERROR(U8*AH8),"",U8*AH8)</f>
        <v>1.1499999999999999</v>
      </c>
      <c r="AJ8" s="46">
        <f t="shared" ref="AJ8:AJ10" si="34">IF(ISERROR(U8+AF8+AI8),"",U8+AF8+AI8)</f>
        <v>6.9</v>
      </c>
      <c r="AK8" s="49">
        <v>0</v>
      </c>
      <c r="AL8" s="46">
        <f t="shared" si="20"/>
        <v>0</v>
      </c>
      <c r="AM8" s="49">
        <v>0</v>
      </c>
      <c r="AN8" s="46">
        <f t="shared" si="21"/>
        <v>0</v>
      </c>
      <c r="AO8" s="49">
        <v>0</v>
      </c>
      <c r="AP8" s="46">
        <f t="shared" ref="AP8:AP10" si="35">IF(ISERROR(AY8*AO8),"",AY8*AO8)</f>
        <v>0</v>
      </c>
      <c r="AQ8" s="49">
        <v>0</v>
      </c>
      <c r="AR8" s="46">
        <f t="shared" ref="AR8:AR10" si="36">IF(ISERROR(U8*AQ8),"",U8*AQ8)</f>
        <v>0</v>
      </c>
      <c r="AS8" s="50"/>
      <c r="AT8" s="49">
        <v>0</v>
      </c>
      <c r="AU8" s="46">
        <f t="shared" ref="AU8:AU10" si="37">IF(ISERROR(AY8*AT8),"",AY8*AT8)</f>
        <v>0</v>
      </c>
      <c r="AV8" s="46">
        <f t="shared" ref="AV8:AV10" si="38">IF(ISERROR(AL8+AN8+AP8+AR8+AU8),"",AL8+AN8+AP8+AR8+AU8)</f>
        <v>0</v>
      </c>
      <c r="AW8" s="46">
        <f t="shared" si="26"/>
        <v>6.9</v>
      </c>
      <c r="AX8" s="51">
        <f t="shared" si="27"/>
        <v>0.21049999999999999</v>
      </c>
      <c r="AY8" s="52">
        <v>8.74</v>
      </c>
      <c r="AZ8" s="42">
        <v>120</v>
      </c>
      <c r="BA8" s="46">
        <f t="shared" ref="BA8:BA10" si="39">IF(ISERROR(AW8*AZ8),"",AW8*AZ8)</f>
        <v>828</v>
      </c>
      <c r="BB8" s="46">
        <f t="shared" ref="BB8:BB10" si="40">IF(ISERROR(AY8*AZ8),"",AY8*AZ8)</f>
        <v>1048.8</v>
      </c>
    </row>
    <row r="9" spans="1:54" ht="15" customHeight="1" x14ac:dyDescent="0.25">
      <c r="A9" s="35">
        <v>8</v>
      </c>
      <c r="B9" s="37"/>
      <c r="C9" s="37"/>
      <c r="D9" s="37"/>
      <c r="E9" s="35" t="s">
        <v>1</v>
      </c>
      <c r="F9" s="35"/>
      <c r="G9" s="35" t="s">
        <v>3</v>
      </c>
      <c r="H9" s="36" t="s">
        <v>68</v>
      </c>
      <c r="I9" s="35" t="s">
        <v>57</v>
      </c>
      <c r="J9" s="35" t="s">
        <v>58</v>
      </c>
      <c r="K9" s="35" t="s">
        <v>59</v>
      </c>
      <c r="L9" s="37" t="s">
        <v>60</v>
      </c>
      <c r="M9" s="1" t="s">
        <v>65</v>
      </c>
      <c r="N9" s="36" t="s">
        <v>68</v>
      </c>
      <c r="O9" s="35" t="s">
        <v>70</v>
      </c>
      <c r="P9" s="54" t="s">
        <v>91</v>
      </c>
      <c r="Q9" s="2">
        <v>194138816937</v>
      </c>
      <c r="R9" s="38" t="s">
        <v>79</v>
      </c>
      <c r="S9" s="35" t="s">
        <v>62</v>
      </c>
      <c r="T9" s="39">
        <v>0</v>
      </c>
      <c r="U9" s="39">
        <v>5.72</v>
      </c>
      <c r="V9" s="35" t="s">
        <v>63</v>
      </c>
      <c r="W9" s="40">
        <v>30</v>
      </c>
      <c r="X9" s="3">
        <v>25</v>
      </c>
      <c r="Y9" s="4">
        <v>28</v>
      </c>
      <c r="Z9" s="41">
        <v>2</v>
      </c>
      <c r="AA9" s="42">
        <v>3</v>
      </c>
      <c r="AB9" s="43">
        <f t="shared" si="30"/>
        <v>2.1000000000000001E-2</v>
      </c>
      <c r="AC9" s="41">
        <v>56</v>
      </c>
      <c r="AD9" s="44">
        <f t="shared" si="31"/>
        <v>8000</v>
      </c>
      <c r="AE9" s="45">
        <v>3500</v>
      </c>
      <c r="AF9" s="46">
        <f t="shared" si="32"/>
        <v>0.44</v>
      </c>
      <c r="AG9" s="47" t="s">
        <v>64</v>
      </c>
      <c r="AH9" s="48">
        <v>0.214</v>
      </c>
      <c r="AI9" s="46">
        <f t="shared" si="33"/>
        <v>1.22</v>
      </c>
      <c r="AJ9" s="46">
        <f t="shared" si="34"/>
        <v>7.38</v>
      </c>
      <c r="AK9" s="49">
        <v>0</v>
      </c>
      <c r="AL9" s="46">
        <f t="shared" si="20"/>
        <v>0</v>
      </c>
      <c r="AM9" s="49">
        <v>0</v>
      </c>
      <c r="AN9" s="46">
        <f t="shared" si="21"/>
        <v>0</v>
      </c>
      <c r="AO9" s="49">
        <v>0</v>
      </c>
      <c r="AP9" s="46">
        <f t="shared" si="35"/>
        <v>0</v>
      </c>
      <c r="AQ9" s="49">
        <v>0</v>
      </c>
      <c r="AR9" s="46">
        <f t="shared" si="36"/>
        <v>0</v>
      </c>
      <c r="AS9" s="50"/>
      <c r="AT9" s="49">
        <v>0</v>
      </c>
      <c r="AU9" s="46">
        <f t="shared" si="37"/>
        <v>0</v>
      </c>
      <c r="AV9" s="46">
        <f t="shared" si="38"/>
        <v>0</v>
      </c>
      <c r="AW9" s="46">
        <f t="shared" si="26"/>
        <v>7.38</v>
      </c>
      <c r="AX9" s="51">
        <f t="shared" si="27"/>
        <v>0.20039999999999999</v>
      </c>
      <c r="AY9" s="52">
        <v>9.23</v>
      </c>
      <c r="AZ9" s="42">
        <v>360</v>
      </c>
      <c r="BA9" s="46">
        <f t="shared" si="39"/>
        <v>2656.8</v>
      </c>
      <c r="BB9" s="46">
        <f t="shared" si="40"/>
        <v>3322.8</v>
      </c>
    </row>
    <row r="10" spans="1:54" ht="15" customHeight="1" x14ac:dyDescent="0.25">
      <c r="A10" s="35">
        <v>9</v>
      </c>
      <c r="B10" s="37"/>
      <c r="C10" s="37"/>
      <c r="D10" s="37"/>
      <c r="E10" s="35" t="s">
        <v>1</v>
      </c>
      <c r="F10" s="35"/>
      <c r="G10" s="35" t="s">
        <v>3</v>
      </c>
      <c r="H10" s="36" t="s">
        <v>68</v>
      </c>
      <c r="I10" s="35" t="s">
        <v>57</v>
      </c>
      <c r="J10" s="35" t="s">
        <v>58</v>
      </c>
      <c r="K10" s="35" t="s">
        <v>59</v>
      </c>
      <c r="L10" s="37" t="s">
        <v>60</v>
      </c>
      <c r="M10" s="1" t="s">
        <v>66</v>
      </c>
      <c r="N10" s="36" t="s">
        <v>68</v>
      </c>
      <c r="O10" s="35" t="s">
        <v>70</v>
      </c>
      <c r="P10" s="54" t="s">
        <v>92</v>
      </c>
      <c r="Q10" s="2">
        <v>194138816920</v>
      </c>
      <c r="R10" s="38" t="s">
        <v>80</v>
      </c>
      <c r="S10" s="35" t="s">
        <v>62</v>
      </c>
      <c r="T10" s="39">
        <v>0</v>
      </c>
      <c r="U10" s="39">
        <v>6.63</v>
      </c>
      <c r="V10" s="35" t="s">
        <v>63</v>
      </c>
      <c r="W10" s="40">
        <v>30</v>
      </c>
      <c r="X10" s="3">
        <v>25</v>
      </c>
      <c r="Y10" s="4">
        <v>31</v>
      </c>
      <c r="Z10" s="41">
        <v>2</v>
      </c>
      <c r="AA10" s="42">
        <v>3</v>
      </c>
      <c r="AB10" s="43">
        <f t="shared" si="30"/>
        <v>2.3300000000000001E-2</v>
      </c>
      <c r="AC10" s="41">
        <v>56</v>
      </c>
      <c r="AD10" s="44">
        <f t="shared" si="31"/>
        <v>7210</v>
      </c>
      <c r="AE10" s="45">
        <v>3500</v>
      </c>
      <c r="AF10" s="46">
        <f t="shared" si="32"/>
        <v>0.49</v>
      </c>
      <c r="AG10" s="47" t="s">
        <v>64</v>
      </c>
      <c r="AH10" s="48">
        <v>0.214</v>
      </c>
      <c r="AI10" s="46">
        <f t="shared" si="33"/>
        <v>1.42</v>
      </c>
      <c r="AJ10" s="46">
        <f t="shared" si="34"/>
        <v>8.5399999999999991</v>
      </c>
      <c r="AK10" s="49">
        <v>0</v>
      </c>
      <c r="AL10" s="46">
        <f t="shared" si="20"/>
        <v>0</v>
      </c>
      <c r="AM10" s="49">
        <v>0</v>
      </c>
      <c r="AN10" s="46">
        <f t="shared" si="21"/>
        <v>0</v>
      </c>
      <c r="AO10" s="49">
        <v>0</v>
      </c>
      <c r="AP10" s="46">
        <f t="shared" si="35"/>
        <v>0</v>
      </c>
      <c r="AQ10" s="49">
        <v>0</v>
      </c>
      <c r="AR10" s="46">
        <f t="shared" si="36"/>
        <v>0</v>
      </c>
      <c r="AS10" s="50"/>
      <c r="AT10" s="49">
        <v>0</v>
      </c>
      <c r="AU10" s="46">
        <f t="shared" si="37"/>
        <v>0</v>
      </c>
      <c r="AV10" s="46">
        <f t="shared" si="38"/>
        <v>0</v>
      </c>
      <c r="AW10" s="46">
        <f t="shared" si="26"/>
        <v>8.5399999999999991</v>
      </c>
      <c r="AX10" s="51">
        <f t="shared" si="27"/>
        <v>0.2019</v>
      </c>
      <c r="AY10" s="52">
        <v>10.7</v>
      </c>
      <c r="AZ10" s="42">
        <v>120</v>
      </c>
      <c r="BA10" s="46">
        <f t="shared" si="39"/>
        <v>1024.8</v>
      </c>
      <c r="BB10" s="46">
        <f t="shared" si="40"/>
        <v>1284</v>
      </c>
    </row>
    <row r="11" spans="1:54" x14ac:dyDescent="0.25">
      <c r="A11" s="35">
        <v>10</v>
      </c>
      <c r="B11" s="37"/>
      <c r="C11" s="37"/>
      <c r="D11" s="37"/>
      <c r="E11" s="35" t="s">
        <v>1</v>
      </c>
      <c r="F11" s="35"/>
      <c r="G11" s="35" t="s">
        <v>3</v>
      </c>
      <c r="H11" s="36" t="s">
        <v>69</v>
      </c>
      <c r="I11" s="35" t="s">
        <v>57</v>
      </c>
      <c r="J11" s="35" t="s">
        <v>58</v>
      </c>
      <c r="K11" s="35" t="s">
        <v>59</v>
      </c>
      <c r="L11" s="37" t="s">
        <v>60</v>
      </c>
      <c r="M11" s="1" t="s">
        <v>61</v>
      </c>
      <c r="N11" s="36" t="s">
        <v>69</v>
      </c>
      <c r="O11" s="35" t="s">
        <v>70</v>
      </c>
      <c r="P11" s="54" t="s">
        <v>93</v>
      </c>
      <c r="Q11" s="2">
        <v>194138816944</v>
      </c>
      <c r="R11" s="38" t="s">
        <v>81</v>
      </c>
      <c r="S11" s="35" t="s">
        <v>62</v>
      </c>
      <c r="T11" s="39">
        <v>0</v>
      </c>
      <c r="U11" s="39">
        <v>5.36</v>
      </c>
      <c r="V11" s="35" t="s">
        <v>63</v>
      </c>
      <c r="W11" s="40">
        <v>30</v>
      </c>
      <c r="X11" s="3">
        <v>25</v>
      </c>
      <c r="Y11" s="4">
        <v>25</v>
      </c>
      <c r="Z11" s="41">
        <v>2</v>
      </c>
      <c r="AA11" s="42">
        <v>3</v>
      </c>
      <c r="AB11" s="43">
        <f t="shared" ref="AB11:AB13" si="41">IF(W11="","",W11*X11*Y11/1000000)</f>
        <v>1.8800000000000001E-2</v>
      </c>
      <c r="AC11" s="41">
        <v>56</v>
      </c>
      <c r="AD11" s="44">
        <f t="shared" ref="AD11:AD13" si="42">IF(AA11="","",AC11/AB11*AA11)</f>
        <v>8936</v>
      </c>
      <c r="AE11" s="45">
        <v>3500</v>
      </c>
      <c r="AF11" s="46">
        <f t="shared" ref="AF11:AF13" si="43">IF(ISERROR(AE11/AD11),"",AE11/AD11)</f>
        <v>0.39</v>
      </c>
      <c r="AG11" s="47" t="s">
        <v>64</v>
      </c>
      <c r="AH11" s="48">
        <v>0.214</v>
      </c>
      <c r="AI11" s="46">
        <f t="shared" ref="AI11:AI13" si="44">IF(ISERROR(U11*AH11),"",U11*AH11)</f>
        <v>1.1499999999999999</v>
      </c>
      <c r="AJ11" s="46">
        <f t="shared" ref="AJ11:AJ13" si="45">IF(ISERROR(U11+AF11+AI11),"",U11+AF11+AI11)</f>
        <v>6.9</v>
      </c>
      <c r="AK11" s="49">
        <v>0</v>
      </c>
      <c r="AL11" s="46">
        <f t="shared" si="20"/>
        <v>0</v>
      </c>
      <c r="AM11" s="49">
        <v>0</v>
      </c>
      <c r="AN11" s="46">
        <f t="shared" si="21"/>
        <v>0</v>
      </c>
      <c r="AO11" s="49">
        <v>0</v>
      </c>
      <c r="AP11" s="46">
        <f t="shared" ref="AP11:AP13" si="46">IF(ISERROR(AY11*AO11),"",AY11*AO11)</f>
        <v>0</v>
      </c>
      <c r="AQ11" s="49">
        <v>0</v>
      </c>
      <c r="AR11" s="46">
        <f t="shared" ref="AR11:AR13" si="47">IF(ISERROR(U11*AQ11),"",U11*AQ11)</f>
        <v>0</v>
      </c>
      <c r="AS11" s="50"/>
      <c r="AT11" s="49">
        <v>0</v>
      </c>
      <c r="AU11" s="46">
        <f t="shared" ref="AU11:AU13" si="48">IF(ISERROR(AY11*AT11),"",AY11*AT11)</f>
        <v>0</v>
      </c>
      <c r="AV11" s="46">
        <f t="shared" ref="AV11:AV13" si="49">IF(ISERROR(AL11+AN11+AP11+AR11+AU11),"",AL11+AN11+AP11+AR11+AU11)</f>
        <v>0</v>
      </c>
      <c r="AW11" s="46">
        <f t="shared" si="26"/>
        <v>6.9</v>
      </c>
      <c r="AX11" s="51">
        <f t="shared" si="27"/>
        <v>0.21049999999999999</v>
      </c>
      <c r="AY11" s="52">
        <v>8.74</v>
      </c>
      <c r="AZ11" s="42">
        <v>120</v>
      </c>
      <c r="BA11" s="46">
        <f t="shared" ref="BA11:BA13" si="50">IF(ISERROR(AW11*AZ11),"",AW11*AZ11)</f>
        <v>828</v>
      </c>
      <c r="BB11" s="46">
        <f t="shared" ref="BB11:BB13" si="51">IF(ISERROR(AY11*AZ11),"",AY11*AZ11)</f>
        <v>1048.8</v>
      </c>
    </row>
    <row r="12" spans="1:54" x14ac:dyDescent="0.25">
      <c r="A12" s="35">
        <v>11</v>
      </c>
      <c r="B12" s="37"/>
      <c r="C12" s="37"/>
      <c r="D12" s="37"/>
      <c r="E12" s="35" t="s">
        <v>1</v>
      </c>
      <c r="F12" s="35"/>
      <c r="G12" s="35" t="s">
        <v>3</v>
      </c>
      <c r="H12" s="36" t="s">
        <v>69</v>
      </c>
      <c r="I12" s="35" t="s">
        <v>57</v>
      </c>
      <c r="J12" s="35" t="s">
        <v>58</v>
      </c>
      <c r="K12" s="35" t="s">
        <v>59</v>
      </c>
      <c r="L12" s="37" t="s">
        <v>60</v>
      </c>
      <c r="M12" s="1" t="s">
        <v>65</v>
      </c>
      <c r="N12" s="36" t="s">
        <v>69</v>
      </c>
      <c r="O12" s="35" t="s">
        <v>70</v>
      </c>
      <c r="P12" s="54" t="s">
        <v>94</v>
      </c>
      <c r="Q12" s="2">
        <v>194138816968</v>
      </c>
      <c r="R12" s="53" t="s">
        <v>82</v>
      </c>
      <c r="S12" s="35" t="s">
        <v>62</v>
      </c>
      <c r="T12" s="39">
        <v>0</v>
      </c>
      <c r="U12" s="39">
        <v>5.72</v>
      </c>
      <c r="V12" s="35" t="s">
        <v>63</v>
      </c>
      <c r="W12" s="40">
        <v>30</v>
      </c>
      <c r="X12" s="3">
        <v>25</v>
      </c>
      <c r="Y12" s="4">
        <v>28</v>
      </c>
      <c r="Z12" s="41">
        <v>2</v>
      </c>
      <c r="AA12" s="42">
        <v>3</v>
      </c>
      <c r="AB12" s="43">
        <f t="shared" si="41"/>
        <v>2.1000000000000001E-2</v>
      </c>
      <c r="AC12" s="41">
        <v>56</v>
      </c>
      <c r="AD12" s="44">
        <f t="shared" si="42"/>
        <v>8000</v>
      </c>
      <c r="AE12" s="45">
        <v>3500</v>
      </c>
      <c r="AF12" s="46">
        <f t="shared" si="43"/>
        <v>0.44</v>
      </c>
      <c r="AG12" s="47" t="s">
        <v>64</v>
      </c>
      <c r="AH12" s="48">
        <v>0.214</v>
      </c>
      <c r="AI12" s="46">
        <f t="shared" si="44"/>
        <v>1.22</v>
      </c>
      <c r="AJ12" s="46">
        <f t="shared" si="45"/>
        <v>7.38</v>
      </c>
      <c r="AK12" s="49">
        <v>0</v>
      </c>
      <c r="AL12" s="46">
        <f t="shared" si="20"/>
        <v>0</v>
      </c>
      <c r="AM12" s="49">
        <v>0</v>
      </c>
      <c r="AN12" s="46">
        <f t="shared" si="21"/>
        <v>0</v>
      </c>
      <c r="AO12" s="49">
        <v>0</v>
      </c>
      <c r="AP12" s="46">
        <f t="shared" si="46"/>
        <v>0</v>
      </c>
      <c r="AQ12" s="49">
        <v>0</v>
      </c>
      <c r="AR12" s="46">
        <f t="shared" si="47"/>
        <v>0</v>
      </c>
      <c r="AS12" s="50"/>
      <c r="AT12" s="49">
        <v>0</v>
      </c>
      <c r="AU12" s="46">
        <f t="shared" si="48"/>
        <v>0</v>
      </c>
      <c r="AV12" s="46">
        <f t="shared" si="49"/>
        <v>0</v>
      </c>
      <c r="AW12" s="46">
        <f t="shared" si="26"/>
        <v>7.38</v>
      </c>
      <c r="AX12" s="51">
        <f t="shared" si="27"/>
        <v>0.20039999999999999</v>
      </c>
      <c r="AY12" s="52">
        <v>9.23</v>
      </c>
      <c r="AZ12" s="42">
        <v>360</v>
      </c>
      <c r="BA12" s="46">
        <f t="shared" si="50"/>
        <v>2656.8</v>
      </c>
      <c r="BB12" s="46">
        <f t="shared" si="51"/>
        <v>3322.8</v>
      </c>
    </row>
    <row r="13" spans="1:54" x14ac:dyDescent="0.25">
      <c r="A13" s="35">
        <v>12</v>
      </c>
      <c r="B13" s="37"/>
      <c r="C13" s="37"/>
      <c r="D13" s="37"/>
      <c r="E13" s="35" t="s">
        <v>1</v>
      </c>
      <c r="F13" s="35"/>
      <c r="G13" s="35" t="s">
        <v>3</v>
      </c>
      <c r="H13" s="36" t="s">
        <v>69</v>
      </c>
      <c r="I13" s="35" t="s">
        <v>57</v>
      </c>
      <c r="J13" s="35" t="s">
        <v>58</v>
      </c>
      <c r="K13" s="35" t="s">
        <v>59</v>
      </c>
      <c r="L13" s="37" t="s">
        <v>60</v>
      </c>
      <c r="M13" s="1" t="s">
        <v>66</v>
      </c>
      <c r="N13" s="36" t="s">
        <v>69</v>
      </c>
      <c r="O13" s="35" t="s">
        <v>70</v>
      </c>
      <c r="P13" s="54" t="s">
        <v>95</v>
      </c>
      <c r="Q13" s="2">
        <v>194138816951</v>
      </c>
      <c r="R13" s="53" t="s">
        <v>83</v>
      </c>
      <c r="S13" s="35" t="s">
        <v>62</v>
      </c>
      <c r="T13" s="39">
        <v>0</v>
      </c>
      <c r="U13" s="39">
        <v>6.63</v>
      </c>
      <c r="V13" s="35" t="s">
        <v>63</v>
      </c>
      <c r="W13" s="40">
        <v>30</v>
      </c>
      <c r="X13" s="3">
        <v>25</v>
      </c>
      <c r="Y13" s="4">
        <v>31</v>
      </c>
      <c r="Z13" s="41">
        <v>2</v>
      </c>
      <c r="AA13" s="42">
        <v>3</v>
      </c>
      <c r="AB13" s="43">
        <f t="shared" si="41"/>
        <v>2.3300000000000001E-2</v>
      </c>
      <c r="AC13" s="41">
        <v>56</v>
      </c>
      <c r="AD13" s="44">
        <f t="shared" si="42"/>
        <v>7210</v>
      </c>
      <c r="AE13" s="45">
        <v>3500</v>
      </c>
      <c r="AF13" s="46">
        <f t="shared" si="43"/>
        <v>0.49</v>
      </c>
      <c r="AG13" s="47" t="s">
        <v>64</v>
      </c>
      <c r="AH13" s="48">
        <v>0.214</v>
      </c>
      <c r="AI13" s="46">
        <f t="shared" si="44"/>
        <v>1.42</v>
      </c>
      <c r="AJ13" s="46">
        <f t="shared" si="45"/>
        <v>8.5399999999999991</v>
      </c>
      <c r="AK13" s="49">
        <v>0</v>
      </c>
      <c r="AL13" s="46">
        <f t="shared" si="20"/>
        <v>0</v>
      </c>
      <c r="AM13" s="49">
        <v>0</v>
      </c>
      <c r="AN13" s="46">
        <f t="shared" si="21"/>
        <v>0</v>
      </c>
      <c r="AO13" s="49">
        <v>0</v>
      </c>
      <c r="AP13" s="46">
        <f t="shared" si="46"/>
        <v>0</v>
      </c>
      <c r="AQ13" s="49">
        <v>0</v>
      </c>
      <c r="AR13" s="46">
        <f t="shared" si="47"/>
        <v>0</v>
      </c>
      <c r="AS13" s="50"/>
      <c r="AT13" s="49">
        <v>0</v>
      </c>
      <c r="AU13" s="46">
        <f t="shared" si="48"/>
        <v>0</v>
      </c>
      <c r="AV13" s="46">
        <f t="shared" si="49"/>
        <v>0</v>
      </c>
      <c r="AW13" s="46">
        <f t="shared" si="26"/>
        <v>8.5399999999999991</v>
      </c>
      <c r="AX13" s="51">
        <f t="shared" si="27"/>
        <v>0.2019</v>
      </c>
      <c r="AY13" s="52">
        <v>10.7</v>
      </c>
      <c r="AZ13" s="42">
        <v>120</v>
      </c>
      <c r="BA13" s="46">
        <f t="shared" si="50"/>
        <v>1024.8</v>
      </c>
      <c r="BB13" s="46">
        <f t="shared" si="51"/>
        <v>1284</v>
      </c>
    </row>
  </sheetData>
  <sheetProtection insertRows="0" deleteRows="0" sort="0"/>
  <protectedRanges>
    <protectedRange sqref="U2:V13 AF2:AF13 AB2:AD13 AI2:AX13 S2:S13 A2:G13 I2:K13 A14:K135 M14:AY135 O2:O13" name="Range1"/>
    <protectedRange sqref="Z2:Z13" name="Range1_2"/>
    <protectedRange sqref="AE2:AE13" name="Range1_3"/>
    <protectedRange sqref="AG2:AH13" name="Range1_4"/>
    <protectedRange sqref="AZ2:AZ13" name="Range1_6"/>
    <protectedRange sqref="L2:L171" name="Range1_1"/>
    <protectedRange sqref="Q2:R4" name="Range1_4_1"/>
    <protectedRange sqref="Q5:Q7" name="Range1_5"/>
    <protectedRange sqref="Q8:Q10" name="Range1_2_1"/>
    <protectedRange sqref="R8:R10" name="Range1_3_1"/>
    <protectedRange sqref="Q11:R13" name="Range1_9"/>
    <protectedRange sqref="P2:P13" name="Range1_3_3_1_1_1"/>
  </protectedRanges>
  <phoneticPr fontId="13" type="noConversion"/>
  <pageMargins left="0.7" right="0.7" top="0.75" bottom="0.75" header="0.3" footer="0.3"/>
  <pageSetup paperSize="9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E2:E13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F2:F13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G2:G13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S2:S13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4_1" rangeCreator="" othersAccessPermission="edit"/>
    <arrUserId title="Range1_5" rangeCreator="" othersAccessPermission="edit"/>
    <arrUserId title="Range1_2_1" rangeCreator="" othersAccessPermission="edit"/>
    <arrUserId title="Range1_3_1" rangeCreator="" othersAccessPermission="edit"/>
    <arrUserId title="Range1_9" rangeCreator="" othersAccessPermission="edit"/>
  </rangeList>
  <rangeList sheetStid="6" master="" otherUserPermission="visible">
    <arrUserId title="Range1_4" rangeCreator="" othersAccessPermission="edit"/>
  </rangeList>
  <rangeList sheetStid="18" master="" otherUserPermission="visible"/>
  <rangeList sheetStid="15" master="" otherUserPermission="visible"/>
  <rangeList sheetStid="14" master="" otherUserPermission="visible">
    <arrUserId title="区域1_1" rangeCreator="" othersAccessPermission="edit"/>
  </rangeList>
  <rangeList sheetStid="16" master="" otherUserPermission="visible"/>
  <rangeList sheetStid="7" master="" otherUserPermission="visible">
    <arrUserId title="区域1_1" rangeCreator="" othersAccessPermission="edit"/>
  </rangeList>
  <rangeList sheetStid="8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2026-03-11T01:46:35Z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61DB634D7ABE439799840F764215C84B_12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