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" i="1" l="1"/>
  <c r="BC3" i="1"/>
  <c r="AD2" i="1"/>
  <c r="AF2" i="1"/>
  <c r="AH2" i="1"/>
  <c r="AJ2" i="1"/>
  <c r="AK2" i="1"/>
  <c r="AL2" i="1"/>
  <c r="AN2" i="1"/>
  <c r="AP2" i="1"/>
  <c r="AT2" i="1"/>
  <c r="AU2" i="1"/>
  <c r="BB2" i="1"/>
  <c r="AD3" i="1"/>
  <c r="AF3" i="1"/>
  <c r="AH3" i="1"/>
  <c r="AJ3" i="1"/>
  <c r="AK3" i="1"/>
  <c r="AL3" i="1"/>
  <c r="AN3" i="1"/>
  <c r="AP3" i="1"/>
  <c r="AT3" i="1"/>
  <c r="AU3" i="1"/>
  <c r="BB3" i="1"/>
  <c r="AY3" i="1"/>
  <c r="AV3" i="1"/>
  <c r="AY2" i="1"/>
  <c r="AV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<sst xmlns="http://schemas.openxmlformats.org/spreadsheetml/2006/main" count="100" uniqueCount="88">
  <si>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</si>
  <si>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</si>
  <si>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</si>
  <si>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</si>
  <si>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</si>
  <si>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</si>
  <si>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</si>
  <si>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</si>
  <si>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</si>
  <si>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</si>
  <si>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</si>
  <si>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</si>
  <si>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</si>
  <si>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</si>
  <si>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</si>
  <si>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</si>
  <si>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</si>
  <si>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</si>
  <si>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</si>
  <si>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</si>
  <si>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</si>
  <si>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</si>
  <si>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</si>
  <si>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</si>
  <si>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</si>
  <si>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</si>
  <si>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</si>
  <si>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</si>
  <si>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</si>
  <si>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</si>
  <si>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</si>
  <si>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</si>
  <si>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</si>
  <si>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</si>
  <si>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</si>
  <si>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</si>
  <si>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</si>
  <si>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</si>
  <si>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</si>
  <si>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</si>
  <si>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</si>
  <si>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</si>
  <si>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</si>
  <si>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</si>
  <si>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</si>
  <si>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</si>
  <si>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</si>
  <si>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</si>
  <si>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</si>
  <si>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</si>
  <si>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</si>
  <si>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</si>
  <si>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</si>
  <si>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</si>
  <si>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</si>
  <si>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</si>
  <si>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</si>
  <si>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</si>
  <si>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</si>
  <si>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</si>
  <si>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</si>
  <si>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</si>
  <si>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</si>
  <si>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</si>
  <si>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Shower Curtain</t>
  </si>
  <si>
    <t>Single SC</t>
  </si>
  <si>
    <t>72x72"</t>
  </si>
  <si>
    <t>Piece</t>
  </si>
  <si>
    <t>Normal</t>
  </si>
  <si>
    <t>Header card + plastic hanger</t>
  </si>
  <si>
    <t>6303.92.2050</t>
  </si>
  <si>
    <t xml:space="preserve">JULY POE </t>
  </si>
  <si>
    <t>Yantian</t>
  </si>
  <si>
    <t>China</t>
  </si>
  <si>
    <t>Material/Quality: 100% Polyester, 210gsm matte rib slub, printed</t>
  </si>
  <si>
    <t>100% polyester</t>
    <phoneticPr fontId="2" type="noConversion"/>
  </si>
  <si>
    <t>JR</t>
  </si>
  <si>
    <t>Nomad Blossom</t>
    <phoneticPr fontId="2" type="noConversion"/>
  </si>
  <si>
    <t>100% Polyester Single SC</t>
    <phoneticPr fontId="2" type="noConversion"/>
  </si>
  <si>
    <t>Aqua/Blush</t>
  </si>
  <si>
    <t>MT70-0936</t>
    <phoneticPr fontId="2" type="noConversion"/>
  </si>
  <si>
    <t>N Natori</t>
  </si>
  <si>
    <t>N Natori 5%</t>
  </si>
  <si>
    <t xml:space="preserve">CHINOISERIE FLORAL  </t>
  </si>
  <si>
    <t>100% Polyester Single SC</t>
    <phoneticPr fontId="2" type="noConversion"/>
  </si>
  <si>
    <t>100% polyester</t>
    <phoneticPr fontId="2" type="noConversion"/>
  </si>
  <si>
    <t>LT BLUE</t>
  </si>
  <si>
    <t>NN70-0461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</si>
</sst>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"/>
    <numFmt numFmtId="177" formatCode="0.0"/>
    <numFmt numFmtId="178" formatCode="0.000"/>
    <numFmt numFmtId="179" formatCode="\$#,##0.00;\-\$#,##0.00"/>
    <numFmt numFmtId="180" formatCode="0_);[Red]\(0\)"/>
    <numFmt numFmtId="181" formatCode="0.0000"/>
    <numFmt numFmtId="182" formatCode="&quot;$&quot;#,##0"/>
    <numFmt numFmtId="183" formatCode="0.0%"/>
    <numFmt numFmtId="184" formatCode="_(* #,##0_);_(* \(#,##0\);_(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859614856410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/>
  </cellStyleXfs>
  <cellXfs count="6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4" fillId="6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179" fontId="4" fillId="4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81" fontId="1" fillId="0" borderId="2" xfId="0" applyNumberFormat="1" applyFont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vertical="center"/>
    </xf>
    <xf numFmtId="182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3" fontId="3" fillId="0" borderId="2" xfId="0" applyNumberFormat="1" applyFont="1" applyBorder="1" applyAlignment="1">
      <alignment horizontal="center" vertical="center" wrapText="1"/>
    </xf>
    <xf numFmtId="176" fontId="1" fillId="8" borderId="2" xfId="0" applyNumberFormat="1" applyFont="1" applyFill="1" applyBorder="1" applyAlignment="1">
      <alignment vertical="center"/>
    </xf>
    <xf numFmtId="9" fontId="1" fillId="0" borderId="2" xfId="0" applyNumberFormat="1" applyFont="1" applyBorder="1" applyAlignment="1">
      <alignment horizontal="center" vertical="center"/>
    </xf>
    <xf numFmtId="10" fontId="1" fillId="8" borderId="2" xfId="3" applyNumberFormat="1" applyFill="1" applyBorder="1" applyAlignment="1">
      <alignment vertical="center"/>
    </xf>
    <xf numFmtId="176" fontId="4" fillId="4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vertical="center" wrapText="1"/>
    </xf>
    <xf numFmtId="2" fontId="1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80" fontId="1" fillId="9" borderId="2" xfId="0" applyNumberFormat="1" applyFont="1" applyFill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269067</xdr:colOff>
      <xdr:row>1</xdr:row>
      <xdr:rowOff>43051</xdr:rowOff>
    </xdr:from>
    <xdr:to>
      <xdr:col>1</xdr:col>
      <xdr:colOff>1324651</xdr:colOff>
      <xdr:row>1</xdr:row>
      <xdr:rowOff>1024588</xdr:rowOff>
    </xdr:to>
    <xdr:pic>
      <xdr:nvPicPr>
        <xdr:cNvPr id="10" name="Picture 2">
          <a:extLst>
            <a:ext uri="{FF2B5EF4-FFF2-40B4-BE49-F238E27FC236}">
              <a16:creationId xmlns="" xmlns:a16="http://schemas.microsoft.com/office/drawing/2014/main" id="{016929C3-9288-4B35-9D40-7BB91AAB6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342" y="3567301"/>
          <a:ext cx="1055584" cy="981537"/>
        </a:xfrm>
        <a:prstGeom prst="rect">
          <a:avLst/>
        </a:prstGeom>
      </xdr:spPr>
    </xdr:pic>
    <xdr:clientData/>
  </xdr:twoCellAnchor>
  <xdr:twoCellAnchor editAs="oneCell">
    <xdr:from>
      <xdr:col>1</xdr:col>
      <xdr:colOff>247542</xdr:colOff>
      <xdr:row>2</xdr:row>
      <xdr:rowOff>43051</xdr:rowOff>
    </xdr:from>
    <xdr:to>
      <xdr:col>1</xdr:col>
      <xdr:colOff>1327865</xdr:colOff>
      <xdr:row>2</xdr:row>
      <xdr:rowOff>1065649</xdr:rowOff>
    </xdr:to>
    <xdr:pic>
      <xdr:nvPicPr>
        <xdr:cNvPr id="11" name="图片 4">
          <a:extLst>
            <a:ext uri="{FF2B5EF4-FFF2-40B4-BE49-F238E27FC236}">
              <a16:creationId xmlns="" xmlns:a16="http://schemas.microsoft.com/office/drawing/2014/main" id="{E12745FF-A18C-44D4-986F-5F78FAF9E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3817" y="4710301"/>
          <a:ext cx="1080323" cy="1022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zoomScale="89" zoomScaleNormal="89" workbookViewId="0">
      <selection activeCell="I20" sqref="I20"/>
    </sheetView>
  </sheetViews>
  <sheetFormatPr defaultColWidth="9.140625" defaultRowHeight="15" x14ac:dyDescent="0.25"/>
  <cols>
    <col min="1" max="1" width="10.140625" style="1" customWidth="1"/>
    <col min="2" max="2" width="30.28515625" style="2" customWidth="1"/>
    <col min="3" max="3" width="24.42578125" style="2" customWidth="1"/>
    <col min="4" max="4" width="15.140625" style="2" customWidth="1"/>
    <col min="5" max="5" width="17.28515625" style="2" customWidth="1"/>
    <col min="6" max="6" width="16" style="2" customWidth="1"/>
    <col min="7" max="7" width="10" style="2" customWidth="1"/>
    <col min="8" max="8" width="10.42578125" style="2" customWidth="1"/>
    <col min="9" max="9" width="17" style="2" customWidth="1"/>
    <col min="10" max="10" width="19.140625" style="2" customWidth="1"/>
    <col min="11" max="11" width="17.5703125" style="4" customWidth="1"/>
    <col min="12" max="12" width="10.7109375" style="2" customWidth="1"/>
    <col min="13" max="13" width="12.28515625" style="2" customWidth="1"/>
    <col min="14" max="14" width="8.7109375" style="2" customWidth="1"/>
    <col min="15" max="15" width="9.7109375" style="2" customWidth="1"/>
    <col min="16" max="16" width="13.7109375" style="2" customWidth="1"/>
    <col min="17" max="17" width="14.28515625" style="2" customWidth="1"/>
    <col min="18" max="18" width="8.85546875" style="2" customWidth="1"/>
    <col min="19" max="19" width="8.5703125" style="6" customWidth="1"/>
    <col min="20" max="21" width="9.42578125" style="2" customWidth="1"/>
    <col min="22" max="22" width="8.140625" style="63" customWidth="1"/>
    <col min="23" max="23" width="8.7109375" style="63" customWidth="1"/>
    <col min="24" max="24" width="8.5703125" style="63" customWidth="1"/>
    <col min="25" max="25" width="8.140625" style="63" customWidth="1"/>
    <col min="26" max="26" width="8.7109375" style="63" customWidth="1"/>
    <col min="27" max="27" width="7.140625" style="63" customWidth="1"/>
    <col min="28" max="28" width="9" style="64" customWidth="1"/>
    <col min="29" max="29" width="6.28515625" style="65" customWidth="1"/>
    <col min="30" max="30" width="10" style="66" customWidth="1"/>
    <col min="31" max="31" width="10" style="64" customWidth="1"/>
    <col min="32" max="32" width="9.85546875" style="65" customWidth="1"/>
    <col min="33" max="33" width="11.5703125" style="2" customWidth="1"/>
    <col min="34" max="34" width="8.85546875" style="6" customWidth="1"/>
    <col min="35" max="35" width="14" style="2" customWidth="1"/>
    <col min="36" max="36" width="8.42578125" style="5" customWidth="1"/>
    <col min="37" max="37" width="9" style="6" customWidth="1"/>
    <col min="38" max="38" width="8.42578125" style="6" customWidth="1"/>
    <col min="39" max="39" width="7.85546875" style="5" customWidth="1"/>
    <col min="40" max="40" width="10.5703125" style="6" customWidth="1"/>
    <col min="41" max="41" width="8.140625" style="5" customWidth="1"/>
    <col min="42" max="43" width="9.28515625" style="6" customWidth="1"/>
    <col min="44" max="44" width="11.5703125" style="5" customWidth="1"/>
    <col min="45" max="45" width="10.85546875" style="6" customWidth="1"/>
    <col min="46" max="46" width="7.85546875" style="6" customWidth="1"/>
    <col min="47" max="47" width="9.5703125" style="6" customWidth="1"/>
    <col min="48" max="48" width="7.7109375" style="6" customWidth="1"/>
    <col min="49" max="49" width="12.140625" style="6" customWidth="1"/>
    <col min="50" max="51" width="9.140625" style="2" customWidth="1"/>
    <col min="52" max="52" width="10.140625" style="6" customWidth="1"/>
    <col min="53" max="53" width="9.140625" style="2" customWidth="1"/>
    <col min="54" max="55" width="9.140625" style="6" customWidth="1"/>
    <col min="56" max="56" width="11.85546875" style="6" customWidth="1"/>
    <col min="57" max="57" width="9.140625" style="2" customWidth="1"/>
    <col min="58" max="16384" width="9.140625" style="2"/>
  </cols>
  <sheetData>
    <row r="1" spans="1:62" s="3" customFormat="1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2" s="55" customFormat="1" ht="90" customHeight="1" x14ac:dyDescent="0.25">
      <c r="A2" s="33">
        <v>57</v>
      </c>
      <c r="B2" s="58"/>
      <c r="C2" s="35"/>
      <c r="D2" s="59" t="s">
        <v>62</v>
      </c>
      <c r="E2" s="60" t="s">
        <v>63</v>
      </c>
      <c r="F2" s="36" t="s">
        <v>64</v>
      </c>
      <c r="G2" s="59" t="s">
        <v>77</v>
      </c>
      <c r="H2" s="34" t="s">
        <v>78</v>
      </c>
      <c r="I2" s="34" t="s">
        <v>65</v>
      </c>
      <c r="J2" s="37" t="s">
        <v>74</v>
      </c>
      <c r="K2" s="38" t="s">
        <v>75</v>
      </c>
      <c r="L2" s="34" t="s">
        <v>66</v>
      </c>
      <c r="M2" s="59" t="s">
        <v>79</v>
      </c>
      <c r="N2" s="35"/>
      <c r="O2" s="35"/>
      <c r="P2" s="61" t="s">
        <v>80</v>
      </c>
      <c r="Q2" s="62"/>
      <c r="R2" s="33" t="s">
        <v>67</v>
      </c>
      <c r="S2" s="39">
        <v>3.72</v>
      </c>
      <c r="T2" s="33" t="s">
        <v>68</v>
      </c>
      <c r="U2" s="34" t="s">
        <v>69</v>
      </c>
      <c r="V2" s="56">
        <v>33</v>
      </c>
      <c r="W2" s="56">
        <v>29</v>
      </c>
      <c r="X2" s="56">
        <v>17</v>
      </c>
      <c r="Y2" s="56">
        <v>33</v>
      </c>
      <c r="Z2" s="56">
        <v>29</v>
      </c>
      <c r="AA2" s="56">
        <v>17</v>
      </c>
      <c r="AB2" s="40">
        <v>3.5</v>
      </c>
      <c r="AC2" s="57">
        <v>4</v>
      </c>
      <c r="AD2" s="42">
        <f t="shared" ref="AD2:AD3" si="0">V2*W2*X2/1000000</f>
        <v>1.6268999999999999E-2</v>
      </c>
      <c r="AE2" s="41">
        <v>63</v>
      </c>
      <c r="AF2" s="43">
        <f t="shared" ref="AF2:AF3" si="1">IF(AC2="","",AE2/AD2*AC2)</f>
        <v>15489.581412502306</v>
      </c>
      <c r="AG2" s="44">
        <v>2250</v>
      </c>
      <c r="AH2" s="45">
        <f t="shared" ref="AH2:AH3" si="2">AG2/AF2</f>
        <v>0.14525892857142855</v>
      </c>
      <c r="AI2" s="46" t="s">
        <v>70</v>
      </c>
      <c r="AJ2" s="47">
        <f t="shared" ref="AJ2:AJ3" si="3">18.8%+15%</f>
        <v>0.33799999999999997</v>
      </c>
      <c r="AK2" s="48">
        <f t="shared" ref="AK2:AK3" si="4">IF(ISERROR(S2*AJ2),"",S2*AJ2)</f>
        <v>1.25736</v>
      </c>
      <c r="AL2" s="48">
        <f t="shared" ref="AL2:AL3" si="5">IF(ISERROR(S2+AH2+AK2),"",S2+AH2+AK2)</f>
        <v>5.1226189285714288</v>
      </c>
      <c r="AM2" s="49">
        <v>0.01</v>
      </c>
      <c r="AN2" s="48">
        <f t="shared" ref="AN2:AN3" si="6">IF(ISERROR(AW2*AM2),"",AW2*AM2)</f>
        <v>7.3499999999999996E-2</v>
      </c>
      <c r="AO2" s="49">
        <v>0.06</v>
      </c>
      <c r="AP2" s="48">
        <f t="shared" ref="AP2:AP3" si="7">IF(ISERROR(AW2*AO2),"",AW2*AO2)</f>
        <v>0.44099999999999995</v>
      </c>
      <c r="AQ2" s="41">
        <v>0</v>
      </c>
      <c r="AR2" s="41">
        <v>0</v>
      </c>
      <c r="AS2" s="41">
        <v>0</v>
      </c>
      <c r="AT2" s="48">
        <f t="shared" ref="AT2:AT3" si="8">IF(ISERROR(AN2+AP2+AS2),"",AN2+AP2+AS2)</f>
        <v>0.51449999999999996</v>
      </c>
      <c r="AU2" s="48">
        <f t="shared" ref="AU2:AU3" si="9">IF(ISERROR(AL2+AT2),"",AL2+AT2)</f>
        <v>5.6371189285714287</v>
      </c>
      <c r="AV2" s="50">
        <f t="shared" ref="AV2:AV3" si="10">IF(ISERROR((AW2-AU2)/AW2),"",(AW2-AU2)/AW2)</f>
        <v>0.23304504373177837</v>
      </c>
      <c r="AW2" s="51">
        <v>7.35</v>
      </c>
      <c r="AX2" s="45">
        <v>29.99</v>
      </c>
      <c r="AY2" s="50">
        <f t="shared" ref="AY2:AY3" si="11">IF(ISERROR((AX2-AW2)/AX2),"",(AX2-AW2)/AX2)</f>
        <v>0.75491830610203403</v>
      </c>
      <c r="AZ2" s="57"/>
      <c r="BA2" s="41">
        <v>1000</v>
      </c>
      <c r="BB2" s="44">
        <f t="shared" ref="BB2:BB3" si="12">BA2*AU2</f>
        <v>5637.118928571429</v>
      </c>
      <c r="BC2" s="44">
        <f t="shared" ref="BC2:BC3" si="13">BA2*AW2</f>
        <v>7350</v>
      </c>
      <c r="BD2" s="52"/>
      <c r="BE2" s="53">
        <v>4.07</v>
      </c>
      <c r="BF2" s="35"/>
      <c r="BG2" s="37" t="s">
        <v>71</v>
      </c>
      <c r="BH2" s="34" t="s">
        <v>72</v>
      </c>
      <c r="BI2" s="34" t="s">
        <v>73</v>
      </c>
      <c r="BJ2" s="54" t="s">
        <v>76</v>
      </c>
    </row>
    <row r="3" spans="1:62" s="55" customFormat="1" ht="90" customHeight="1" x14ac:dyDescent="0.25">
      <c r="A3" s="33">
        <v>58</v>
      </c>
      <c r="B3" s="58"/>
      <c r="C3" s="35"/>
      <c r="D3" s="59" t="s">
        <v>81</v>
      </c>
      <c r="E3" s="33" t="s">
        <v>82</v>
      </c>
      <c r="F3" s="36" t="s">
        <v>64</v>
      </c>
      <c r="G3" s="59" t="s">
        <v>83</v>
      </c>
      <c r="H3" s="34" t="s">
        <v>84</v>
      </c>
      <c r="I3" s="34" t="s">
        <v>65</v>
      </c>
      <c r="J3" s="37" t="s">
        <v>74</v>
      </c>
      <c r="K3" s="38" t="s">
        <v>85</v>
      </c>
      <c r="L3" s="34" t="s">
        <v>66</v>
      </c>
      <c r="M3" s="59" t="s">
        <v>86</v>
      </c>
      <c r="N3" s="35"/>
      <c r="O3" s="35"/>
      <c r="P3" s="62" t="s">
        <v>87</v>
      </c>
      <c r="Q3" s="62"/>
      <c r="R3" s="33" t="s">
        <v>67</v>
      </c>
      <c r="S3" s="39">
        <v>3.72</v>
      </c>
      <c r="T3" s="33" t="s">
        <v>68</v>
      </c>
      <c r="U3" s="34" t="s">
        <v>69</v>
      </c>
      <c r="V3" s="56">
        <v>33</v>
      </c>
      <c r="W3" s="56">
        <v>29</v>
      </c>
      <c r="X3" s="56">
        <v>17</v>
      </c>
      <c r="Y3" s="56">
        <v>33</v>
      </c>
      <c r="Z3" s="56">
        <v>29</v>
      </c>
      <c r="AA3" s="56">
        <v>17</v>
      </c>
      <c r="AB3" s="40">
        <v>3.5</v>
      </c>
      <c r="AC3" s="57">
        <v>4</v>
      </c>
      <c r="AD3" s="42">
        <f t="shared" si="0"/>
        <v>1.6268999999999999E-2</v>
      </c>
      <c r="AE3" s="41">
        <v>63</v>
      </c>
      <c r="AF3" s="43">
        <f t="shared" si="1"/>
        <v>15489.581412502306</v>
      </c>
      <c r="AG3" s="44">
        <v>2250</v>
      </c>
      <c r="AH3" s="45">
        <f t="shared" si="2"/>
        <v>0.14525892857142855</v>
      </c>
      <c r="AI3" s="46" t="s">
        <v>70</v>
      </c>
      <c r="AJ3" s="47">
        <f t="shared" si="3"/>
        <v>0.33799999999999997</v>
      </c>
      <c r="AK3" s="48">
        <f t="shared" si="4"/>
        <v>1.25736</v>
      </c>
      <c r="AL3" s="48">
        <f t="shared" si="5"/>
        <v>5.1226189285714288</v>
      </c>
      <c r="AM3" s="49">
        <v>0.01</v>
      </c>
      <c r="AN3" s="48">
        <f t="shared" si="6"/>
        <v>7.3499999999999996E-2</v>
      </c>
      <c r="AO3" s="49">
        <v>0.05</v>
      </c>
      <c r="AP3" s="48">
        <f t="shared" si="7"/>
        <v>0.36749999999999999</v>
      </c>
      <c r="AQ3" s="41">
        <v>0</v>
      </c>
      <c r="AR3" s="41">
        <v>0</v>
      </c>
      <c r="AS3" s="41">
        <v>0</v>
      </c>
      <c r="AT3" s="48">
        <f t="shared" si="8"/>
        <v>0.441</v>
      </c>
      <c r="AU3" s="48">
        <f t="shared" si="9"/>
        <v>5.5636189285714286</v>
      </c>
      <c r="AV3" s="50">
        <f t="shared" si="10"/>
        <v>0.24304504373177838</v>
      </c>
      <c r="AW3" s="51">
        <v>7.35</v>
      </c>
      <c r="AX3" s="45">
        <v>29.99</v>
      </c>
      <c r="AY3" s="50">
        <f t="shared" si="11"/>
        <v>0.75491830610203403</v>
      </c>
      <c r="AZ3" s="57"/>
      <c r="BA3" s="41">
        <v>1000</v>
      </c>
      <c r="BB3" s="44">
        <f t="shared" si="12"/>
        <v>5563.618928571429</v>
      </c>
      <c r="BC3" s="44">
        <f t="shared" si="13"/>
        <v>7350</v>
      </c>
      <c r="BD3" s="52"/>
      <c r="BE3" s="53">
        <v>4.07</v>
      </c>
      <c r="BF3" s="35"/>
      <c r="BG3" s="37" t="s">
        <v>71</v>
      </c>
      <c r="BH3" s="34" t="s">
        <v>72</v>
      </c>
      <c r="BI3" s="34" t="s">
        <v>73</v>
      </c>
      <c r="BJ3" s="54" t="s">
        <v>76</v>
      </c>
    </row>
    <row r="4" spans="1:62" x14ac:dyDescent="0.25">
      <c r="AV4" s="67"/>
      <c r="AW4" s="67"/>
      <c r="AX4" s="32"/>
      <c r="AY4" s="32"/>
      <c r="AZ4" s="67"/>
      <c r="BA4" s="32"/>
      <c r="BB4" s="67"/>
      <c r="BC4" s="67"/>
      <c r="BD4" s="67"/>
    </row>
  </sheetData>
  <protectedRanges>
    <protectedRange sqref="E2" name="Range1"/>
    <protectedRange sqref="E3" name="Range1_5"/>
    <protectedRange sqref="F2:F3" name="Range1_3"/>
    <protectedRange sqref="P3" name="Range1_11_2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2026-03-20T02:47:58Z</dcterms:created>
  <dcterms:modified xsi:type="dcterms:W3CDTF">2026-03-20T02:52:36Z</dcterms:modified>
</cp:coreProperties>
</file>