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</externalReferences>
  <definedNames>
    <definedName name="CATEGORY">[2]Sheet1!$DW$2:$DW$3</definedName>
    <definedName name="colour">[2]Sheet1!$EH$2:$EH$3</definedName>
    <definedName name="foam">[2]Sheet1!$EC$2:$EC$3</definedName>
    <definedName name="KD">[2]Sheet1!$DS$2:$DS$2</definedName>
    <definedName name="M">[2]Sheet1!$EA$2:$EA$3</definedName>
    <definedName name="PACK">[2]Sheet1!$EE$2:$EE$3</definedName>
    <definedName name="PORT_IFF">[3]a!$A$10:$B$35</definedName>
    <definedName name="UNIT">[2]Sheet1!$EF$2:$EF$3</definedName>
    <definedName name="vlook">#REF!</definedName>
    <definedName name="wood">[2]Sheet1!$EG$2:$EG$3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3" i="1" l="1"/>
  <c r="AS3" i="1"/>
  <c r="AP3" i="1"/>
  <c r="AN3" i="1"/>
  <c r="AL3" i="1"/>
  <c r="AJ3" i="1"/>
  <c r="AG3" i="1"/>
  <c r="Z3" i="1"/>
  <c r="AB3" i="1" s="1"/>
  <c r="AD3" i="1" s="1"/>
  <c r="AH3" i="1" s="1"/>
  <c r="R3" i="1"/>
  <c r="AZ2" i="1"/>
  <c r="AS2" i="1"/>
  <c r="AP2" i="1"/>
  <c r="AN2" i="1"/>
  <c r="AL2" i="1"/>
  <c r="AJ2" i="1"/>
  <c r="AG2" i="1"/>
  <c r="Z2" i="1"/>
  <c r="AB2" i="1" s="1"/>
  <c r="AD2" i="1" s="1"/>
  <c r="AH2" i="1" s="1"/>
  <c r="R2" i="1"/>
  <c r="AT2" i="1" l="1"/>
  <c r="AT3" i="1"/>
  <c r="AU3" i="1" s="1"/>
  <c r="AU2" i="1"/>
  <c r="AV2" i="1" s="1"/>
  <c r="AY2" i="1"/>
  <c r="AV3" i="1" l="1"/>
  <c r="AY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Z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D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L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N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P1" authorId="0" shapeId="0">
      <text>
        <r>
          <rPr>
            <sz val="11"/>
            <rFont val="Calibri"/>
            <family val="2"/>
          </rPr>
          <t>[FOB Cost]*[AVN %]</t>
        </r>
      </text>
    </comment>
    <comment ref="AS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T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AZ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<sst xmlns="http://schemas.openxmlformats.org/spreadsheetml/2006/main" count="78" uniqueCount="69">
  <si>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</si>
  <si>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</si>
  <si>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</si>
  <si>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</si>
  <si>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</si>
  <si>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</si>
  <si>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</si>
  <si>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</si>
  <si>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</si>
  <si>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</si>
  <si>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</si>
  <si>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</si>
  <si>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</si>
  <si>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</si>
  <si>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</si>
  <si>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</si>
  <si>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</si>
  <si>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</si>
  <si>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</si>
  <si>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</si>
  <si>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</si>
  <si>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</si>
  <si>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</si>
  <si>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</si>
  <si>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</si>
  <si>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</si>
  <si>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</si>
  <si>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</si>
  <si>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</si>
  <si>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</si>
  <si>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</si>
  <si>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</si>
  <si>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</si>
  <si>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</si>
  <si>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</si>
  <si>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</si>
  <si>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</si>
  <si>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</si>
  <si>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</si>
  <si>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</si>
  <si>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</si>
  <si>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</si>
  <si>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</si>
  <si>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</si>
  <si>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</si>
  <si>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</si>
  <si>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</si>
  <si>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</si>
  <si>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</si>
  <si>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</si>
  <si>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</si>
  <si>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</si>
  <si>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 xml:space="preserve">Beautyrest Platinum </t>
  </si>
  <si>
    <t>Beautyrest 5.5%</t>
    <phoneticPr fontId="8" type="noConversion"/>
  </si>
  <si>
    <t>SHEET/SHEET SET</t>
  </si>
  <si>
    <t>Solid Satin</t>
    <phoneticPr fontId="8" type="noConversion"/>
  </si>
  <si>
    <t>100% Polyester Solid Satin Sheet Set</t>
    <phoneticPr fontId="8" type="noConversion"/>
  </si>
  <si>
    <t>TXL Sheet Set</t>
    <phoneticPr fontId="8" type="noConversion"/>
  </si>
  <si>
    <t>100% polyester solid satin sheets, self fabric bag</t>
    <phoneticPr fontId="8" type="noConversion"/>
  </si>
  <si>
    <t>TWIN XL: 66X96"/39X80"+12"/20x30"(2)</t>
    <phoneticPr fontId="9" type="noConversion"/>
  </si>
  <si>
    <t>Blush</t>
  </si>
  <si>
    <t>BRP20-0891</t>
    <phoneticPr fontId="8" type="noConversion"/>
  </si>
  <si>
    <t>Set</t>
  </si>
  <si>
    <t>Normal</t>
  </si>
  <si>
    <t>6302.32.2040</t>
  </si>
  <si>
    <t>Beautyrest 5.5%</t>
  </si>
  <si>
    <t>TWIN XL: 66X96"/39X80"+12"/20x30"(2)</t>
    <phoneticPr fontId="9" type="noConversion"/>
  </si>
  <si>
    <t>Misty Blue</t>
  </si>
  <si>
    <t>BRP20-0892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</si>
</sst>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"/>
    <numFmt numFmtId="177" formatCode="0.0"/>
    <numFmt numFmtId="178" formatCode="0.0000"/>
    <numFmt numFmtId="179" formatCode="[$-409]dd/mmm/yy;@"/>
    <numFmt numFmtId="180" formatCode="0.0%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2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1" fillId="0" borderId="2" xfId="1" applyBorder="1"/>
    <xf numFmtId="0" fontId="5" fillId="0" borderId="2" xfId="3" applyBorder="1" applyAlignment="1">
      <alignment wrapText="1"/>
    </xf>
    <xf numFmtId="0" fontId="1" fillId="5" borderId="2" xfId="0" applyFont="1" applyFill="1" applyBorder="1"/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" fontId="1" fillId="0" borderId="2" xfId="1" applyNumberFormat="1" applyBorder="1"/>
    <xf numFmtId="178" fontId="1" fillId="8" borderId="2" xfId="1" applyNumberFormat="1" applyFill="1" applyBorder="1" applyAlignment="1">
      <alignment wrapText="1"/>
    </xf>
    <xf numFmtId="2" fontId="1" fillId="0" borderId="2" xfId="1" applyNumberFormat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 applyAlignment="1">
      <alignment wrapText="1"/>
    </xf>
    <xf numFmtId="179" fontId="1" fillId="0" borderId="2" xfId="1" applyNumberFormat="1" applyBorder="1" applyAlignment="1">
      <alignment wrapText="1"/>
    </xf>
    <xf numFmtId="180" fontId="1" fillId="0" borderId="2" xfId="1" applyNumberFormat="1" applyBorder="1"/>
    <xf numFmtId="176" fontId="1" fillId="8" borderId="2" xfId="1" applyNumberFormat="1" applyFill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4" applyNumberFormat="1" applyFont="1" applyFill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</cellXfs>
  <cellStyles count="5">
    <cellStyle name="Normal 2" xfId="1"/>
    <cellStyle name="Normal 2 18 2" xfId="2"/>
    <cellStyle name="Normal_Sheet1" xfId="3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JX%20JLA%20BR%20Platinimun%20Satin%20Sheet%202026.2.05%20commitment%20POE%20MAY%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Projection"/>
      <sheetName val="BRP Satin China 20% Tariff"/>
      <sheetName val="CHN 04-09-20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3"/>
  <sheetViews>
    <sheetView tabSelected="1" zoomScale="85" zoomScaleNormal="85" workbookViewId="0">
      <selection activeCell="K9" sqref="K9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19.7109375" style="2" customWidth="1"/>
    <col min="6" max="6" width="16.7109375" style="2" customWidth="1"/>
    <col min="7" max="7" width="18.140625" style="2" bestFit="1" customWidth="1"/>
    <col min="8" max="8" width="12.140625" style="2" bestFit="1" customWidth="1"/>
    <col min="9" max="9" width="42.42578125" style="2" customWidth="1"/>
    <col min="10" max="10" width="20.5703125" style="2" customWidth="1"/>
    <col min="11" max="11" width="52.140625" style="2" bestFit="1" customWidth="1"/>
    <col min="12" max="12" width="36" style="2" customWidth="1"/>
    <col min="13" max="13" width="9.5703125" style="2" customWidth="1"/>
    <col min="14" max="14" width="11.85546875" style="2" customWidth="1"/>
    <col min="15" max="15" width="14" style="2" customWidth="1"/>
    <col min="16" max="17" width="8.85546875" style="2" customWidth="1"/>
    <col min="18" max="18" width="8.85546875" style="3" customWidth="1"/>
    <col min="19" max="19" width="8.5703125" style="3" customWidth="1"/>
    <col min="20" max="20" width="9.42578125" style="2" customWidth="1"/>
    <col min="21" max="21" width="8.140625" style="49" customWidth="1"/>
    <col min="22" max="22" width="8.7109375" style="49" customWidth="1"/>
    <col min="23" max="23" width="7.140625" style="49" customWidth="1"/>
    <col min="24" max="24" width="9" style="50" customWidth="1"/>
    <col min="25" max="25" width="6.28515625" style="51" customWidth="1"/>
    <col min="26" max="27" width="10" style="50" customWidth="1"/>
    <col min="28" max="28" width="9.85546875" style="51" customWidth="1"/>
    <col min="29" max="29" width="7.85546875" style="2" customWidth="1"/>
    <col min="30" max="30" width="8.85546875" style="3" customWidth="1"/>
    <col min="31" max="31" width="13.42578125" style="2" customWidth="1"/>
    <col min="32" max="32" width="8.42578125" style="4" customWidth="1"/>
    <col min="33" max="33" width="9" style="3" customWidth="1"/>
    <col min="34" max="34" width="8.42578125" style="3" customWidth="1"/>
    <col min="35" max="35" width="7.85546875" style="4" customWidth="1"/>
    <col min="36" max="36" width="8.28515625" style="3" customWidth="1"/>
    <col min="37" max="37" width="11.5703125" style="4" customWidth="1"/>
    <col min="38" max="38" width="10.85546875" style="3" customWidth="1"/>
    <col min="39" max="39" width="8.140625" style="4" customWidth="1"/>
    <col min="40" max="40" width="9.28515625" style="3" customWidth="1"/>
    <col min="41" max="41" width="8.140625" style="4" customWidth="1"/>
    <col min="42" max="43" width="9.28515625" style="3" customWidth="1"/>
    <col min="44" max="44" width="8.140625" style="4" customWidth="1"/>
    <col min="45" max="45" width="9.28515625" style="3" customWidth="1"/>
    <col min="46" max="46" width="7.85546875" style="3" customWidth="1"/>
    <col min="47" max="47" width="9.5703125" style="3" customWidth="1"/>
    <col min="48" max="48" width="7.7109375" style="3" customWidth="1"/>
    <col min="49" max="49" width="12.140625" style="3" customWidth="1"/>
    <col min="50" max="50" width="9.140625" style="2"/>
    <col min="51" max="51" width="11.5703125" style="3" customWidth="1"/>
    <col min="52" max="52" width="15" style="3" customWidth="1"/>
    <col min="53" max="16384" width="9.140625" style="2"/>
  </cols>
  <sheetData>
    <row r="1" spans="1:52" ht="67.5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11" t="s">
        <v>16</v>
      </c>
      <c r="R1" s="12" t="s">
        <v>17</v>
      </c>
      <c r="S1" s="13" t="s">
        <v>18</v>
      </c>
      <c r="T1" s="14" t="s">
        <v>19</v>
      </c>
      <c r="U1" s="15" t="s">
        <v>20</v>
      </c>
      <c r="V1" s="15" t="s">
        <v>21</v>
      </c>
      <c r="W1" s="15" t="s">
        <v>22</v>
      </c>
      <c r="X1" s="16" t="s">
        <v>23</v>
      </c>
      <c r="Y1" s="17" t="s">
        <v>24</v>
      </c>
      <c r="Z1" s="18" t="s">
        <v>25</v>
      </c>
      <c r="AA1" s="19" t="s">
        <v>26</v>
      </c>
      <c r="AB1" s="20" t="s">
        <v>27</v>
      </c>
      <c r="AC1" s="7" t="s">
        <v>28</v>
      </c>
      <c r="AD1" s="21" t="s">
        <v>29</v>
      </c>
      <c r="AE1" s="7" t="s">
        <v>30</v>
      </c>
      <c r="AF1" s="22" t="s">
        <v>31</v>
      </c>
      <c r="AG1" s="23" t="s">
        <v>32</v>
      </c>
      <c r="AH1" s="21" t="s">
        <v>33</v>
      </c>
      <c r="AI1" s="22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4" t="s">
        <v>42</v>
      </c>
      <c r="AR1" s="22" t="s">
        <v>43</v>
      </c>
      <c r="AS1" s="21" t="s">
        <v>44</v>
      </c>
      <c r="AT1" s="21" t="s">
        <v>45</v>
      </c>
      <c r="AU1" s="25" t="s">
        <v>46</v>
      </c>
      <c r="AV1" s="26" t="s">
        <v>47</v>
      </c>
      <c r="AW1" s="27" t="s">
        <v>48</v>
      </c>
      <c r="AX1" s="7" t="s">
        <v>49</v>
      </c>
      <c r="AY1" s="21" t="s">
        <v>50</v>
      </c>
      <c r="AZ1" s="21" t="s">
        <v>51</v>
      </c>
    </row>
    <row r="2" spans="1:52" x14ac:dyDescent="0.25">
      <c r="A2" s="28">
        <v>1</v>
      </c>
      <c r="B2" s="29"/>
      <c r="C2" s="29"/>
      <c r="D2" s="29"/>
      <c r="E2" s="30" t="s">
        <v>52</v>
      </c>
      <c r="F2" s="30" t="s">
        <v>53</v>
      </c>
      <c r="G2" s="30" t="s">
        <v>54</v>
      </c>
      <c r="H2" s="30" t="s">
        <v>55</v>
      </c>
      <c r="I2" s="30" t="s">
        <v>56</v>
      </c>
      <c r="J2" s="30" t="s">
        <v>57</v>
      </c>
      <c r="K2" s="28" t="s">
        <v>58</v>
      </c>
      <c r="L2" s="31" t="s">
        <v>59</v>
      </c>
      <c r="M2" s="30" t="s">
        <v>60</v>
      </c>
      <c r="N2" s="32" t="s">
        <v>61</v>
      </c>
      <c r="O2" s="29"/>
      <c r="P2" s="29"/>
      <c r="Q2" s="30" t="s">
        <v>62</v>
      </c>
      <c r="R2" s="33">
        <f>'[1]Internal Commitment'!H17</f>
        <v>0</v>
      </c>
      <c r="S2" s="34">
        <v>4.22</v>
      </c>
      <c r="T2" s="30" t="s">
        <v>63</v>
      </c>
      <c r="U2" s="35">
        <v>30</v>
      </c>
      <c r="V2" s="35">
        <v>25</v>
      </c>
      <c r="W2" s="35">
        <v>14</v>
      </c>
      <c r="X2" s="36">
        <v>5</v>
      </c>
      <c r="Y2" s="37">
        <v>2</v>
      </c>
      <c r="Z2" s="38">
        <f t="shared" ref="Z2:Z3" si="0">IF(U2="","",U2*V2*W2/1000000)</f>
        <v>1.0500000000000001E-2</v>
      </c>
      <c r="AA2" s="39">
        <v>56</v>
      </c>
      <c r="AB2" s="40">
        <f t="shared" ref="AB2:AB3" si="1">IF(Y2="","",AA2/Z2*Y2)</f>
        <v>10666.666666666666</v>
      </c>
      <c r="AC2" s="41">
        <v>3500</v>
      </c>
      <c r="AD2" s="42">
        <f t="shared" ref="AD2:AD3" si="2">IF(ISERROR(AC2/AB2),"",AC2/AB2)</f>
        <v>0.328125</v>
      </c>
      <c r="AE2" s="43" t="s">
        <v>64</v>
      </c>
      <c r="AF2" s="44">
        <v>0.314</v>
      </c>
      <c r="AG2" s="45">
        <f t="shared" ref="AG2:AG3" si="3">IF(ISERROR(S2*AF2),"",S2*AF2)</f>
        <v>1.32508</v>
      </c>
      <c r="AH2" s="45">
        <f t="shared" ref="AH2:AH3" si="4">IF(ISERROR(S2+AD2+AG2),"",S2+AD2+AG2)</f>
        <v>5.8732049999999996</v>
      </c>
      <c r="AI2" s="46">
        <v>0</v>
      </c>
      <c r="AJ2" s="42">
        <f t="shared" ref="AJ2:AJ3" si="5">IF(ISERROR(AW2*AI2),"",AW2*AI2)</f>
        <v>0</v>
      </c>
      <c r="AK2" s="46">
        <v>0</v>
      </c>
      <c r="AL2" s="42">
        <f t="shared" ref="AL2:AL3" si="6">IF(ISERROR(AW2*AK2),"",AW2*AK2)</f>
        <v>0</v>
      </c>
      <c r="AM2" s="46">
        <v>5.5E-2</v>
      </c>
      <c r="AN2" s="45">
        <f t="shared" ref="AN2:AN3" si="7">IF(ISERROR(AW2*AM2),"",AW2*AM2)</f>
        <v>0.42680000000000001</v>
      </c>
      <c r="AO2" s="46">
        <v>0</v>
      </c>
      <c r="AP2" s="45">
        <f t="shared" ref="AP2:AP3" si="8">IF(ISERROR(S2*AO2),"",S2*AO2)</f>
        <v>0</v>
      </c>
      <c r="AQ2" s="47">
        <v>0</v>
      </c>
      <c r="AR2" s="46">
        <v>0</v>
      </c>
      <c r="AS2" s="45">
        <f t="shared" ref="AS2:AS3" si="9">IF(ISERROR(AW2*AR2),"",AW2*AR2)</f>
        <v>0</v>
      </c>
      <c r="AT2" s="45">
        <f t="shared" ref="AT2:AT3" si="10">IF(ISERROR(AJ2+AL2+AN2+AP2+AS2),"",AJ2+AL2+AN2+AP2+AS2)</f>
        <v>0.42680000000000001</v>
      </c>
      <c r="AU2" s="42">
        <f t="shared" ref="AU2:AU3" si="11">IF(ISERROR(AH2+AT2),"",AH2+AT2)</f>
        <v>6.3000049999999996</v>
      </c>
      <c r="AV2" s="48">
        <f t="shared" ref="AV2:AV3" si="12">IF(ISERROR((AW2-AU2)/AW2),"",(AW2-AU2)/AW2)</f>
        <v>0.18814368556701033</v>
      </c>
      <c r="AW2" s="6">
        <v>7.76</v>
      </c>
      <c r="AX2" s="5">
        <v>1000</v>
      </c>
      <c r="AY2" s="45">
        <f t="shared" ref="AY2:AY3" si="13">IF(ISERROR(AU2*AX2),"",AU2*AX2)</f>
        <v>6300.0049999999992</v>
      </c>
      <c r="AZ2" s="45">
        <f t="shared" ref="AZ2:AZ3" si="14">IF(ISERROR(AW2*AX2),"",AW2*AX2)</f>
        <v>7760</v>
      </c>
    </row>
    <row r="3" spans="1:52" ht="16.5" customHeight="1" x14ac:dyDescent="0.25">
      <c r="A3" s="28">
        <v>2</v>
      </c>
      <c r="B3" s="29"/>
      <c r="C3" s="29"/>
      <c r="D3" s="29"/>
      <c r="E3" s="30" t="s">
        <v>52</v>
      </c>
      <c r="F3" s="30" t="s">
        <v>65</v>
      </c>
      <c r="G3" s="30" t="s">
        <v>54</v>
      </c>
      <c r="H3" s="30" t="s">
        <v>55</v>
      </c>
      <c r="I3" s="30" t="s">
        <v>56</v>
      </c>
      <c r="J3" s="30" t="s">
        <v>57</v>
      </c>
      <c r="K3" s="28" t="s">
        <v>58</v>
      </c>
      <c r="L3" s="31" t="s">
        <v>66</v>
      </c>
      <c r="M3" s="29" t="s">
        <v>67</v>
      </c>
      <c r="N3" s="32" t="s">
        <v>68</v>
      </c>
      <c r="O3" s="29"/>
      <c r="P3" s="29"/>
      <c r="Q3" s="30" t="s">
        <v>62</v>
      </c>
      <c r="R3" s="33">
        <f>'[1]Internal Commitment'!H27</f>
        <v>0</v>
      </c>
      <c r="S3" s="34">
        <v>4.22</v>
      </c>
      <c r="T3" s="30" t="s">
        <v>63</v>
      </c>
      <c r="U3" s="35">
        <v>30</v>
      </c>
      <c r="V3" s="35">
        <v>25</v>
      </c>
      <c r="W3" s="35">
        <v>14</v>
      </c>
      <c r="X3" s="36">
        <v>5</v>
      </c>
      <c r="Y3" s="37">
        <v>2</v>
      </c>
      <c r="Z3" s="38">
        <f t="shared" si="0"/>
        <v>1.0500000000000001E-2</v>
      </c>
      <c r="AA3" s="39">
        <v>56</v>
      </c>
      <c r="AB3" s="40">
        <f t="shared" si="1"/>
        <v>10666.666666666666</v>
      </c>
      <c r="AC3" s="41">
        <v>3500</v>
      </c>
      <c r="AD3" s="42">
        <f t="shared" si="2"/>
        <v>0.328125</v>
      </c>
      <c r="AE3" s="43" t="s">
        <v>64</v>
      </c>
      <c r="AF3" s="44">
        <v>0.314</v>
      </c>
      <c r="AG3" s="45">
        <f t="shared" si="3"/>
        <v>1.32508</v>
      </c>
      <c r="AH3" s="45">
        <f t="shared" si="4"/>
        <v>5.8732049999999996</v>
      </c>
      <c r="AI3" s="46">
        <v>0</v>
      </c>
      <c r="AJ3" s="42">
        <f t="shared" si="5"/>
        <v>0</v>
      </c>
      <c r="AK3" s="46">
        <v>0</v>
      </c>
      <c r="AL3" s="42">
        <f t="shared" si="6"/>
        <v>0</v>
      </c>
      <c r="AM3" s="46">
        <v>5.5E-2</v>
      </c>
      <c r="AN3" s="45">
        <f t="shared" si="7"/>
        <v>0.42680000000000001</v>
      </c>
      <c r="AO3" s="46">
        <v>0</v>
      </c>
      <c r="AP3" s="45">
        <f t="shared" si="8"/>
        <v>0</v>
      </c>
      <c r="AQ3" s="47">
        <v>0</v>
      </c>
      <c r="AR3" s="46">
        <v>0</v>
      </c>
      <c r="AS3" s="45">
        <f t="shared" si="9"/>
        <v>0</v>
      </c>
      <c r="AT3" s="45">
        <f t="shared" si="10"/>
        <v>0.42680000000000001</v>
      </c>
      <c r="AU3" s="42">
        <f t="shared" si="11"/>
        <v>6.3000049999999996</v>
      </c>
      <c r="AV3" s="48">
        <f t="shared" si="12"/>
        <v>0.18814368556701033</v>
      </c>
      <c r="AW3" s="6">
        <v>7.76</v>
      </c>
      <c r="AX3" s="5">
        <v>1000</v>
      </c>
      <c r="AY3" s="45">
        <f t="shared" si="13"/>
        <v>6300.0049999999992</v>
      </c>
      <c r="AZ3" s="45">
        <f t="shared" si="14"/>
        <v>7760</v>
      </c>
    </row>
  </sheetData>
  <sheetProtection insertRows="0" deleteRows="0" sort="0"/>
  <protectedRanges>
    <protectedRange sqref="A4:AW93 AX2:AX3 M2:M3 Z2:AB3 AD2:AV3 S2:X3 A2:K3 O2:Q3" name="Range1"/>
    <protectedRange sqref="AC2:AC3" name="Range1_3"/>
    <protectedRange sqref="N2:N3" name="Range1_3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G2:G3</xm:sqref>
        </x14:dataValidation>
        <x14:dataValidation type="list" allowBlank="1" showInputMessage="1" showErrorMessage="1">
          <x14:formula1>
            <xm:f>[1]ValueSelect!#REF!</xm:f>
          </x14:formula1>
          <xm:sqref>F2:F3</xm:sqref>
        </x14:dataValidation>
        <x14:dataValidation type="list" allowBlank="1" showInputMessage="1" showErrorMessage="1">
          <x14:formula1>
            <xm:f>[1]Data!#REF!</xm:f>
          </x14:formula1>
          <xm:sqref>T2:T3</xm:sqref>
        </x14:dataValidation>
        <x14:dataValidation type="list" allowBlank="1" showInputMessage="1" showErrorMessage="1">
          <x14:formula1>
            <xm:f>[1]Data!#REF!</xm:f>
          </x14:formula1>
          <xm:sqref>Q2:Q3</xm:sqref>
        </x14:dataValidation>
        <x14:dataValidation type="list" allowBlank="1" showInputMessage="1" showErrorMessage="1">
          <x14:formula1>
            <xm:f>[1]ValueSelect!#REF!</xm:f>
          </x14:formula1>
          <xm:sqref>E2:E3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2026-02-05T11:18:21Z</dcterms:created>
  <dcterms:modified xsi:type="dcterms:W3CDTF">2026-02-05T11:18:45Z</dcterms:modified>
</cp:coreProperties>
</file>