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" i="5" l="1"/>
  <c r="AE5" i="5" s="1"/>
  <c r="AC4" i="5"/>
  <c r="AC3" i="5"/>
  <c r="AC2" i="5"/>
  <c r="BC5" i="5"/>
  <c r="AZ5" i="5"/>
  <c r="AY5" i="5"/>
  <c r="AV5" i="5"/>
  <c r="AR5" i="5"/>
  <c r="AO5" i="5"/>
  <c r="AM5" i="5"/>
  <c r="AK5" i="5"/>
  <c r="AS5" i="5" s="1"/>
  <c r="AB5" i="5"/>
  <c r="AH5" i="5" l="1"/>
  <c r="AI5" i="5" s="1"/>
  <c r="AT5" i="5" s="1"/>
  <c r="BB5" i="5" l="1"/>
  <c r="AU5" i="5"/>
  <c r="AV4" i="5" l="1"/>
  <c r="AV3" i="5"/>
  <c r="AV2" i="5"/>
  <c r="AY4" i="5"/>
  <c r="AR3" i="5"/>
  <c r="AY3" i="5"/>
  <c r="AY2" i="5"/>
  <c r="AZ3" i="5" l="1"/>
  <c r="AZ4" i="5"/>
  <c r="AZ2" i="5"/>
  <c r="BC4" i="5"/>
  <c r="AR4" i="5"/>
  <c r="AO4" i="5"/>
  <c r="AM4" i="5"/>
  <c r="AK4" i="5"/>
  <c r="AH4" i="5"/>
  <c r="AB4" i="5"/>
  <c r="AE4" i="5" s="1"/>
  <c r="BC3" i="5"/>
  <c r="AO3" i="5"/>
  <c r="AM3" i="5"/>
  <c r="AK3" i="5"/>
  <c r="AH3" i="5"/>
  <c r="AB3" i="5"/>
  <c r="AE3" i="5" s="1"/>
  <c r="BC2" i="5"/>
  <c r="AR2" i="5"/>
  <c r="AM2" i="5"/>
  <c r="AK2" i="5"/>
  <c r="AH2" i="5"/>
  <c r="AB2" i="5"/>
  <c r="AE2" i="5" s="1"/>
  <c r="AS3" i="5" l="1"/>
  <c r="AI2" i="5"/>
  <c r="AI4" i="5"/>
  <c r="AS4" i="5"/>
  <c r="AI3" i="5"/>
  <c r="AS2" i="5"/>
  <c r="AT3" i="5" l="1"/>
  <c r="AT4" i="5"/>
  <c r="AU4" i="5" s="1"/>
  <c r="BB4" i="5"/>
  <c r="AT2" i="5"/>
  <c r="BB2" i="5" s="1"/>
  <c r="AU2" i="5" l="1"/>
  <c r="AU3" i="5"/>
  <c r="BB3" i="5"/>
  <c r="BB6" i="5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T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V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AZ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C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<sst xmlns="http://schemas.openxmlformats.org/spreadsheetml/2006/main" count="103" uniqueCount="74">
  <si>
    <t>Brand</t>
  </si>
  <si>
    <t>Package Type</t>
  </si>
  <si>
    <t>Licensor</t>
  </si>
  <si>
    <t>Normal</t>
  </si>
  <si>
    <t>INK+IVY</t>
  </si>
  <si>
    <t>NORMAL PILLOW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</si>
  <si>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</si>
  <si>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</si>
  <si>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</si>
  <si>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</si>
  <si>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</si>
  <si>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</si>
  <si>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</si>
  <si>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</si>
  <si>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</si>
  <si>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</si>
  <si>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</si>
  <si>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</si>
  <si>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</si>
  <si>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</si>
  <si>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</si>
  <si>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</si>
  <si>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</si>
  <si>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</si>
  <si>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</si>
  <si>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</si>
  <si>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</si>
  <si>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</si>
  <si>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</si>
  <si>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</si>
  <si>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</si>
  <si>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</si>
  <si>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</si>
  <si>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</si>
  <si>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</si>
  <si>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</si>
  <si>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</si>
  <si>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</si>
  <si>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</si>
  <si>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</si>
  <si>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</si>
  <si>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</si>
  <si>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</si>
  <si>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</si>
  <si>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</si>
  <si>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</si>
  <si>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</si>
  <si>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</si>
  <si>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</si>
  <si>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</si>
  <si>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</si>
  <si>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</si>
  <si>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</si>
  <si>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</si>
  <si>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</si>
  <si>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</si>
  <si>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</si>
  <si>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Retailer Markup (Value)</t>
  </si>
  <si>
    <t>Retailer Markup (Formula)</t>
  </si>
  <si>
    <t>9404.90.2060</t>
    <phoneticPr fontId="7" type="noConversion"/>
  </si>
  <si>
    <t xml:space="preserve"> DINOSAUR CLOUD PILLOW</t>
    <phoneticPr fontId="7" type="noConversion"/>
  </si>
  <si>
    <t xml:space="preserve"> COW CLOUD PILLOW</t>
    <phoneticPr fontId="7" type="noConversion"/>
  </si>
  <si>
    <t xml:space="preserve"> DOG CLOUD PILLOW</t>
    <phoneticPr fontId="7" type="noConversion"/>
  </si>
  <si>
    <t>CAT CLOUD PILLOW</t>
    <phoneticPr fontId="7" type="noConversion"/>
  </si>
  <si>
    <t>14.5X26"</t>
  </si>
  <si>
    <t>blue</t>
    <phoneticPr fontId="7" type="noConversion"/>
  </si>
  <si>
    <t>black/white</t>
    <phoneticPr fontId="7" type="noConversion"/>
  </si>
  <si>
    <t>Taupe</t>
    <phoneticPr fontId="7" type="noConversion"/>
  </si>
  <si>
    <t>Brown</t>
    <phoneticPr fontId="7" type="noConversion"/>
  </si>
  <si>
    <r>
      <t>Face: 100% Poly Pv Fur
280gsm
Back: 100% Poly  PV Fur  
Filling:1.2D Soft 100%polyester,</t>
    </r>
    <r>
      <rPr>
        <sz val="11"/>
        <rFont val="宋体"/>
        <family val="2"/>
        <charset val="134"/>
      </rPr>
      <t xml:space="preserve"> 420</t>
    </r>
    <r>
      <rPr>
        <sz val="11"/>
        <rFont val="Calibri"/>
        <family val="2"/>
      </rPr>
      <t>g</t>
    </r>
    <phoneticPr fontId="7" type="noConversion"/>
  </si>
  <si>
    <t>JP30-1078</t>
    <phoneticPr fontId="7" type="noConversion"/>
  </si>
  <si>
    <t>JP30-1079</t>
  </si>
  <si>
    <t>JP30-1080</t>
  </si>
  <si>
    <t>JP30-1081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</si>
</sst>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_([$$-409]* #,##0.00_);_([$$-409]* \(#,##0.00\);_([$$-409]* &quot;-&quot;??_);_(@_)"/>
    <numFmt numFmtId="182" formatCode="0.0000"/>
    <numFmt numFmtId="183" formatCode="0.0%"/>
  </numFmts>
  <fonts count="12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8"/>
      <color theme="1"/>
      <name val="Arial"/>
      <family val="2"/>
    </font>
    <font>
      <sz val="12"/>
      <name val="宋体"/>
      <family val="3"/>
      <charset val="134"/>
    </font>
    <font>
      <sz val="11"/>
      <name val="Calibri"/>
      <family val="2"/>
    </font>
    <font>
      <sz val="11"/>
      <name val="宋体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81" fontId="9" fillId="0" borderId="0"/>
    <xf numFmtId="181" fontId="9" fillId="0" borderId="0" applyFont="0" applyFill="0" applyBorder="0" applyAlignment="0" applyProtection="0">
      <alignment vertical="center"/>
    </xf>
    <xf numFmtId="0" fontId="9" fillId="0" borderId="0"/>
    <xf numFmtId="9" fontId="10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7" fontId="4" fillId="7" borderId="1" xfId="1" applyNumberFormat="1" applyFont="1" applyFill="1" applyBorder="1" applyAlignment="1">
      <alignment wrapText="1"/>
    </xf>
    <xf numFmtId="177" fontId="1" fillId="3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1" fillId="5" borderId="1" xfId="6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1" xfId="0" applyFont="1" applyBorder="1" applyAlignment="1">
      <alignment wrapText="1"/>
    </xf>
    <xf numFmtId="49" fontId="0" fillId="0" borderId="0" xfId="0" applyNumberFormat="1" applyAlignment="1">
      <alignment wrapText="1"/>
    </xf>
    <xf numFmtId="49" fontId="1" fillId="8" borderId="1" xfId="0" applyNumberFormat="1" applyFont="1" applyFill="1" applyBorder="1" applyAlignment="1">
      <alignment horizontal="center" wrapText="1"/>
    </xf>
    <xf numFmtId="49" fontId="2" fillId="0" borderId="1" xfId="0" quotePrefix="1" applyNumberFormat="1" applyFont="1" applyBorder="1" applyAlignment="1">
      <alignment wrapText="1"/>
    </xf>
    <xf numFmtId="182" fontId="0" fillId="2" borderId="1" xfId="0" applyNumberFormat="1" applyFill="1" applyBorder="1" applyAlignment="1">
      <alignment wrapText="1"/>
    </xf>
    <xf numFmtId="183" fontId="0" fillId="0" borderId="0" xfId="10" applyNumberFormat="1" applyFont="1" applyAlignment="1">
      <alignment wrapText="1"/>
    </xf>
    <xf numFmtId="0" fontId="8" fillId="9" borderId="1" xfId="0" applyFont="1" applyFill="1" applyBorder="1" applyAlignment="1">
      <alignment horizontal="left" vertical="center" wrapText="1"/>
    </xf>
    <xf numFmtId="0" fontId="3" fillId="0" borderId="1" xfId="0" applyFont="1" applyBorder="1"/>
  </cellXfs>
  <cellStyles count="11">
    <cellStyle name="Currency 2" xfId="4"/>
    <cellStyle name="Currency_Sheet1 2" xfId="8"/>
    <cellStyle name="Normal 2" xfId="6"/>
    <cellStyle name="Normal 2 18 2" xfId="1"/>
    <cellStyle name="Normal_Copy of Request For Quote -- updated by VV on 043008 FINAL FINAL (4)" xfId="7"/>
    <cellStyle name="Percent 2" xfId="5"/>
    <cellStyle name="Style 1" xfId="3"/>
    <cellStyle name="百分比" xfId="10" builtinId="5"/>
    <cellStyle name="常规" xfId="0" builtinId="0"/>
    <cellStyle name="样式 1" xfId="9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6"/>
  <sheetViews>
    <sheetView tabSelected="1" zoomScaleNormal="100" workbookViewId="0">
      <selection activeCell="AW3" sqref="AW3:AW5"/>
    </sheetView>
  </sheetViews>
  <sheetFormatPr defaultColWidth="9.140625" defaultRowHeight="15"/>
  <cols>
    <col min="1" max="1" width="10.140625" style="3" customWidth="1"/>
    <col min="2" max="2" width="25.42578125" style="2" customWidth="1"/>
    <col min="3" max="3" width="8.42578125" style="2" customWidth="1"/>
    <col min="4" max="4" width="7.85546875" style="2" customWidth="1"/>
    <col min="5" max="5" width="13.140625" style="2" customWidth="1"/>
    <col min="6" max="6" width="11.28515625" style="2" customWidth="1"/>
    <col min="7" max="7" width="17" style="2" customWidth="1"/>
    <col min="8" max="9" width="7.42578125" style="2" customWidth="1"/>
    <col min="10" max="10" width="19.7109375" style="2" customWidth="1"/>
    <col min="11" max="11" width="7" style="2" customWidth="1"/>
    <col min="12" max="12" width="6.140625" style="2" customWidth="1"/>
    <col min="13" max="13" width="10" style="2" customWidth="1"/>
    <col min="14" max="14" width="10.42578125" style="2" bestFit="1" customWidth="1"/>
    <col min="15" max="15" width="7.140625" style="51" customWidth="1"/>
    <col min="16" max="16" width="5.5703125" style="2" customWidth="1"/>
    <col min="17" max="17" width="9.7109375" style="5" customWidth="1"/>
    <col min="18" max="18" width="8" style="6" customWidth="1"/>
    <col min="19" max="19" width="12" style="7" customWidth="1"/>
    <col min="20" max="20" width="8.5703125" style="7" customWidth="1"/>
    <col min="21" max="21" width="8.140625" style="7" customWidth="1"/>
    <col min="22" max="22" width="9.42578125" style="2" customWidth="1"/>
    <col min="23" max="23" width="8.140625" style="44" customWidth="1"/>
    <col min="24" max="24" width="8.7109375" style="44" customWidth="1"/>
    <col min="25" max="25" width="7.140625" style="44" customWidth="1"/>
    <col min="26" max="26" width="9" style="6" customWidth="1"/>
    <col min="27" max="27" width="6.28515625" style="8" customWidth="1"/>
    <col min="28" max="28" width="10" style="47" customWidth="1"/>
    <col min="29" max="29" width="9.85546875" style="8" customWidth="1"/>
    <col min="30" max="30" width="7.85546875" style="2" customWidth="1"/>
    <col min="31" max="31" width="8.85546875" style="7" customWidth="1"/>
    <col min="32" max="32" width="7.85546875" style="2" customWidth="1"/>
    <col min="33" max="33" width="8.42578125" style="9" customWidth="1"/>
    <col min="34" max="34" width="9" style="7" customWidth="1"/>
    <col min="35" max="35" width="8.42578125" style="7" customWidth="1"/>
    <col min="36" max="36" width="7.85546875" style="9" customWidth="1"/>
    <col min="37" max="37" width="5.85546875" style="7" customWidth="1"/>
    <col min="38" max="38" width="8.140625" style="9" customWidth="1"/>
    <col min="39" max="39" width="9.28515625" style="7" customWidth="1"/>
    <col min="40" max="40" width="11.5703125" style="9" customWidth="1"/>
    <col min="41" max="41" width="10.85546875" style="7" customWidth="1"/>
    <col min="42" max="42" width="9.5703125" style="2" customWidth="1"/>
    <col min="43" max="43" width="9.5703125" style="9" customWidth="1"/>
    <col min="44" max="44" width="10" style="7" customWidth="1"/>
    <col min="45" max="45" width="9.5703125" style="7" customWidth="1"/>
    <col min="46" max="46" width="11.85546875" style="7" customWidth="1"/>
    <col min="47" max="47" width="7.140625" style="9" customWidth="1"/>
    <col min="48" max="48" width="7.85546875" style="7" customWidth="1"/>
    <col min="49" max="49" width="9.5703125" style="7" customWidth="1"/>
    <col min="50" max="50" width="7.7109375" style="7" customWidth="1"/>
    <col min="51" max="52" width="12.140625" style="9" customWidth="1"/>
    <col min="53" max="53" width="12.140625" style="7" customWidth="1"/>
    <col min="54" max="54" width="12.42578125" style="2" customWidth="1"/>
    <col min="55" max="55" width="14.28515625" style="2" customWidth="1"/>
    <col min="56" max="56" width="9.140625" style="2"/>
    <col min="57" max="58" width="9.140625" style="7"/>
    <col min="59" max="16384" width="9.140625" style="2"/>
  </cols>
  <sheetData>
    <row r="1" spans="1:58" ht="68.099999999999994" customHeight="1">
      <c r="A1" s="12" t="s">
        <v>6</v>
      </c>
      <c r="B1" s="12" t="s">
        <v>7</v>
      </c>
      <c r="C1" s="42" t="s">
        <v>8</v>
      </c>
      <c r="D1" s="43" t="s">
        <v>0</v>
      </c>
      <c r="E1" s="43" t="s">
        <v>2</v>
      </c>
      <c r="F1" s="14" t="s">
        <v>53</v>
      </c>
      <c r="G1" s="42" t="s">
        <v>9</v>
      </c>
      <c r="H1" s="13" t="s">
        <v>10</v>
      </c>
      <c r="I1" s="41" t="s">
        <v>55</v>
      </c>
      <c r="J1" s="13" t="s">
        <v>11</v>
      </c>
      <c r="K1" s="13" t="s">
        <v>12</v>
      </c>
      <c r="L1" s="13" t="s">
        <v>13</v>
      </c>
      <c r="M1" s="42" t="s">
        <v>14</v>
      </c>
      <c r="N1" s="42" t="s">
        <v>15</v>
      </c>
      <c r="O1" s="52" t="s">
        <v>16</v>
      </c>
      <c r="P1" s="41" t="s">
        <v>56</v>
      </c>
      <c r="Q1" s="15" t="s">
        <v>17</v>
      </c>
      <c r="R1" s="16" t="s">
        <v>18</v>
      </c>
      <c r="S1" s="17" t="s">
        <v>19</v>
      </c>
      <c r="T1" s="18" t="s">
        <v>20</v>
      </c>
      <c r="U1" s="19" t="s">
        <v>21</v>
      </c>
      <c r="V1" s="20" t="s">
        <v>1</v>
      </c>
      <c r="W1" s="45" t="s">
        <v>22</v>
      </c>
      <c r="X1" s="45" t="s">
        <v>23</v>
      </c>
      <c r="Y1" s="45" t="s">
        <v>24</v>
      </c>
      <c r="Z1" s="21" t="s">
        <v>25</v>
      </c>
      <c r="AA1" s="22" t="s">
        <v>26</v>
      </c>
      <c r="AB1" s="48" t="s">
        <v>27</v>
      </c>
      <c r="AC1" s="23" t="s">
        <v>28</v>
      </c>
      <c r="AD1" s="12" t="s">
        <v>29</v>
      </c>
      <c r="AE1" s="24" t="s">
        <v>30</v>
      </c>
      <c r="AF1" s="12" t="s">
        <v>31</v>
      </c>
      <c r="AG1" s="25" t="s">
        <v>32</v>
      </c>
      <c r="AH1" s="26" t="s">
        <v>33</v>
      </c>
      <c r="AI1" s="24" t="s">
        <v>34</v>
      </c>
      <c r="AJ1" s="25" t="s">
        <v>35</v>
      </c>
      <c r="AK1" s="24" t="s">
        <v>36</v>
      </c>
      <c r="AL1" s="25" t="s">
        <v>37</v>
      </c>
      <c r="AM1" s="24" t="s">
        <v>38</v>
      </c>
      <c r="AN1" s="25" t="s">
        <v>39</v>
      </c>
      <c r="AO1" s="24" t="s">
        <v>40</v>
      </c>
      <c r="AP1" s="20" t="s">
        <v>41</v>
      </c>
      <c r="AQ1" s="25" t="s">
        <v>42</v>
      </c>
      <c r="AR1" s="24" t="s">
        <v>43</v>
      </c>
      <c r="AS1" s="24" t="s">
        <v>44</v>
      </c>
      <c r="AT1" s="27" t="s">
        <v>45</v>
      </c>
      <c r="AU1" s="28" t="s">
        <v>46</v>
      </c>
      <c r="AV1" s="27" t="s">
        <v>47</v>
      </c>
      <c r="AW1" s="29" t="s">
        <v>48</v>
      </c>
      <c r="AX1" s="30" t="s">
        <v>49</v>
      </c>
      <c r="AY1" s="30" t="s">
        <v>57</v>
      </c>
      <c r="AZ1" s="27" t="s">
        <v>58</v>
      </c>
      <c r="BA1" s="12" t="s">
        <v>50</v>
      </c>
      <c r="BB1" s="31" t="s">
        <v>51</v>
      </c>
      <c r="BC1" s="31" t="s">
        <v>52</v>
      </c>
      <c r="BE1" s="2"/>
      <c r="BF1" s="2"/>
    </row>
    <row r="2" spans="1:58" ht="87" customHeight="1">
      <c r="A2" s="32">
        <v>1</v>
      </c>
      <c r="B2" s="1"/>
      <c r="C2" s="1"/>
      <c r="D2" s="1" t="s">
        <v>4</v>
      </c>
      <c r="E2" s="1"/>
      <c r="F2" s="1" t="s">
        <v>5</v>
      </c>
      <c r="G2" s="50" t="s">
        <v>60</v>
      </c>
      <c r="H2" s="50" t="s">
        <v>60</v>
      </c>
      <c r="I2" s="50" t="s">
        <v>60</v>
      </c>
      <c r="J2" s="50" t="s">
        <v>69</v>
      </c>
      <c r="K2" s="56" t="s">
        <v>64</v>
      </c>
      <c r="L2" s="50" t="s">
        <v>65</v>
      </c>
      <c r="M2" s="50"/>
      <c r="N2" s="57" t="s">
        <v>70</v>
      </c>
      <c r="O2" s="53"/>
      <c r="P2" s="1" t="s">
        <v>54</v>
      </c>
      <c r="Q2" s="33"/>
      <c r="R2" s="34"/>
      <c r="S2" s="35">
        <v>3.79</v>
      </c>
      <c r="T2" s="35">
        <v>3.79</v>
      </c>
      <c r="U2" s="11"/>
      <c r="V2" s="1" t="s">
        <v>3</v>
      </c>
      <c r="W2" s="46">
        <v>68</v>
      </c>
      <c r="X2" s="46">
        <v>76</v>
      </c>
      <c r="Y2" s="46">
        <v>84</v>
      </c>
      <c r="Z2" s="34"/>
      <c r="AA2" s="36">
        <v>16</v>
      </c>
      <c r="AB2" s="54">
        <f>IF(W2="","",W2*X2*Y2/1000000)</f>
        <v>0.43409999999999999</v>
      </c>
      <c r="AC2" s="37" t="e">
        <f>#REF!</f>
        <v>#REF!</v>
      </c>
      <c r="AD2" s="1">
        <v>3200</v>
      </c>
      <c r="AE2" s="38" t="str">
        <f>IF(ISERROR(AD2/AC2),"",AD2/AC2)</f>
        <v/>
      </c>
      <c r="AF2" s="50" t="s">
        <v>59</v>
      </c>
      <c r="AG2" s="39">
        <v>0.33500000000000002</v>
      </c>
      <c r="AH2" s="38">
        <f>IF(ISERROR(T2*AG2),"",T2*AG2)</f>
        <v>1.27</v>
      </c>
      <c r="AI2" s="38" t="str">
        <f t="shared" ref="AI2:AI4" si="0">IF(ISERROR(T2+AE2+AH2),"",T2+AE2+AH2)</f>
        <v/>
      </c>
      <c r="AJ2" s="39">
        <v>0.01</v>
      </c>
      <c r="AK2" s="38">
        <f t="shared" ref="AK2:AK4" si="1">IF(ISERROR(AW2*AJ2),"",AW2*AJ2)</f>
        <v>0.09</v>
      </c>
      <c r="AL2" s="39">
        <v>7.4999999999999997E-2</v>
      </c>
      <c r="AM2" s="38">
        <f t="shared" ref="AM2:AM4" si="2">IF(ISERROR(AW2*AL2),"",AW2*AL2)</f>
        <v>0.68</v>
      </c>
      <c r="AN2" s="39"/>
      <c r="AO2" s="38">
        <v>0</v>
      </c>
      <c r="AP2" s="1"/>
      <c r="AQ2" s="9">
        <v>0</v>
      </c>
      <c r="AR2" s="38">
        <f>IF(ISERROR(AW2*AQ3),"",AW2*AQ3)</f>
        <v>0</v>
      </c>
      <c r="AS2" s="38">
        <f>IF(ISERROR(AK2+AM2+AO2+AR2),"",AK2+AM2+AO2+AR2)</f>
        <v>0.77</v>
      </c>
      <c r="AT2" s="38" t="str">
        <f t="shared" ref="AT2:AT4" si="3">IF(ISERROR(AI2+AS2),"",AI2+AS2)</f>
        <v/>
      </c>
      <c r="AU2" s="40" t="str">
        <f>IF(ISERROR((AW2-AT2)/AW2),"",(AW2-AT2)/AW2)</f>
        <v/>
      </c>
      <c r="AV2" s="38">
        <f>AW2</f>
        <v>9</v>
      </c>
      <c r="AW2" s="11">
        <v>9</v>
      </c>
      <c r="AX2" s="11">
        <v>40</v>
      </c>
      <c r="AY2" s="39">
        <f>(AX2-AW2)/AX2</f>
        <v>0.77500000000000002</v>
      </c>
      <c r="AZ2" s="40">
        <f>IF(ISERROR((AX2-AW2)/AX2),"",(AX2-AW2)/AX2)</f>
        <v>0.77500000000000002</v>
      </c>
      <c r="BA2" s="10"/>
      <c r="BB2" s="38" t="str">
        <f>IF(ISERROR(AT2*BA2),"",AT2*BA2)</f>
        <v/>
      </c>
      <c r="BC2" s="38">
        <f>IF(ISERROR(AW2*BA2),"",AW2*BA2)</f>
        <v>0</v>
      </c>
      <c r="BE2" s="2"/>
      <c r="BF2" s="2"/>
    </row>
    <row r="3" spans="1:58" ht="72.95" customHeight="1">
      <c r="A3" s="32">
        <v>2</v>
      </c>
      <c r="B3" s="1"/>
      <c r="C3" s="1"/>
      <c r="D3" s="1" t="s">
        <v>4</v>
      </c>
      <c r="E3" s="1"/>
      <c r="F3" s="1" t="s">
        <v>5</v>
      </c>
      <c r="G3" s="50" t="s">
        <v>61</v>
      </c>
      <c r="H3" s="50" t="s">
        <v>61</v>
      </c>
      <c r="I3" s="50" t="s">
        <v>61</v>
      </c>
      <c r="J3" s="50" t="s">
        <v>69</v>
      </c>
      <c r="K3" s="56" t="s">
        <v>64</v>
      </c>
      <c r="L3" s="50" t="s">
        <v>66</v>
      </c>
      <c r="M3" s="50"/>
      <c r="N3" s="57" t="s">
        <v>71</v>
      </c>
      <c r="O3" s="53"/>
      <c r="P3" s="1" t="s">
        <v>54</v>
      </c>
      <c r="Q3" s="33"/>
      <c r="R3" s="34"/>
      <c r="S3" s="35">
        <v>3.79</v>
      </c>
      <c r="T3" s="35">
        <v>3.79</v>
      </c>
      <c r="U3" s="11"/>
      <c r="V3" s="1" t="s">
        <v>3</v>
      </c>
      <c r="W3" s="46">
        <v>68</v>
      </c>
      <c r="X3" s="46">
        <v>76</v>
      </c>
      <c r="Y3" s="46">
        <v>84</v>
      </c>
      <c r="Z3" s="34"/>
      <c r="AA3" s="10">
        <v>16</v>
      </c>
      <c r="AB3" s="54">
        <f t="shared" ref="AB3:AB4" si="4">IF(W3="","",W3*X3*Y3/1000000)</f>
        <v>0.43409999999999999</v>
      </c>
      <c r="AC3" s="37" t="e">
        <f>#REF!</f>
        <v>#REF!</v>
      </c>
      <c r="AD3" s="1">
        <v>3200</v>
      </c>
      <c r="AE3" s="38" t="str">
        <f t="shared" ref="AE3:AE4" si="5">IF(ISERROR(AD3/AC3),"",AD3/AC3)</f>
        <v/>
      </c>
      <c r="AF3" s="50" t="s">
        <v>59</v>
      </c>
      <c r="AG3" s="39">
        <v>0.33500000000000002</v>
      </c>
      <c r="AH3" s="38">
        <f>IF(ISERROR(T3*AG3),"",T3*AG3)</f>
        <v>1.27</v>
      </c>
      <c r="AI3" s="38" t="str">
        <f t="shared" si="0"/>
        <v/>
      </c>
      <c r="AJ3" s="39">
        <v>0.01</v>
      </c>
      <c r="AK3" s="38">
        <f t="shared" si="1"/>
        <v>0.09</v>
      </c>
      <c r="AL3" s="39">
        <v>7.4999999999999997E-2</v>
      </c>
      <c r="AM3" s="38">
        <f t="shared" si="2"/>
        <v>0.68</v>
      </c>
      <c r="AN3" s="39"/>
      <c r="AO3" s="38">
        <f t="shared" ref="AO3:AO4" si="6">IF(ISERROR(AW3*AN3),"",AW3*AN3)</f>
        <v>0</v>
      </c>
      <c r="AP3" s="1"/>
      <c r="AQ3" s="39">
        <v>0</v>
      </c>
      <c r="AR3" s="38">
        <f>IF(ISERROR(AW3*AQ4),"",AW3*AQ4)</f>
        <v>0</v>
      </c>
      <c r="AS3" s="38">
        <f>IF(ISERROR(AK3+AM3+AO3+AR3),"",AK3+AM3+AO3+AR3)</f>
        <v>0.77</v>
      </c>
      <c r="AT3" s="38" t="str">
        <f>IF(ISERROR(AI3+AS3),"",AI3+AS3)</f>
        <v/>
      </c>
      <c r="AU3" s="40" t="str">
        <f t="shared" ref="AU3:AU4" si="7">IF(ISERROR((AW3-AT3)/AW3),"",(AW3-AT3)/AW3)</f>
        <v/>
      </c>
      <c r="AV3" s="38">
        <f>AW3</f>
        <v>9</v>
      </c>
      <c r="AW3" s="11">
        <v>9</v>
      </c>
      <c r="AX3" s="11">
        <v>40</v>
      </c>
      <c r="AY3" s="39">
        <f>(AX3-AW3)/AX3</f>
        <v>0.77500000000000002</v>
      </c>
      <c r="AZ3" s="40">
        <f t="shared" ref="AZ3:AZ4" si="8">IF(ISERROR((AX3-AW3)/AX3),"",(AX3-AW3)/AX3)</f>
        <v>0.77500000000000002</v>
      </c>
      <c r="BA3" s="10"/>
      <c r="BB3" s="38" t="str">
        <f t="shared" ref="BB3:BB4" si="9">IF(ISERROR(AT3*BA3),"",AT3*BA3)</f>
        <v/>
      </c>
      <c r="BC3" s="38">
        <f t="shared" ref="BC3:BC4" si="10">IF(ISERROR(AW3*BA3),"",AW3*BA3)</f>
        <v>0</v>
      </c>
      <c r="BE3" s="2"/>
      <c r="BF3" s="2"/>
    </row>
    <row r="4" spans="1:58" ht="87" customHeight="1">
      <c r="A4" s="32">
        <v>3</v>
      </c>
      <c r="B4" s="1"/>
      <c r="C4" s="1"/>
      <c r="D4" s="1" t="s">
        <v>4</v>
      </c>
      <c r="E4" s="1"/>
      <c r="F4" s="1" t="s">
        <v>5</v>
      </c>
      <c r="G4" s="50" t="s">
        <v>62</v>
      </c>
      <c r="H4" s="50" t="s">
        <v>62</v>
      </c>
      <c r="I4" s="50" t="s">
        <v>62</v>
      </c>
      <c r="J4" s="50" t="s">
        <v>69</v>
      </c>
      <c r="K4" s="56" t="s">
        <v>64</v>
      </c>
      <c r="L4" s="50" t="s">
        <v>67</v>
      </c>
      <c r="M4" s="50"/>
      <c r="N4" s="57" t="s">
        <v>72</v>
      </c>
      <c r="O4" s="53"/>
      <c r="P4" s="1" t="s">
        <v>54</v>
      </c>
      <c r="Q4" s="33"/>
      <c r="R4" s="34"/>
      <c r="S4" s="35">
        <v>3.79</v>
      </c>
      <c r="T4" s="35">
        <v>3.79</v>
      </c>
      <c r="U4" s="11"/>
      <c r="V4" s="1" t="s">
        <v>3</v>
      </c>
      <c r="W4" s="46">
        <v>68</v>
      </c>
      <c r="X4" s="46">
        <v>76</v>
      </c>
      <c r="Y4" s="46">
        <v>84</v>
      </c>
      <c r="Z4" s="34"/>
      <c r="AA4" s="10">
        <v>16</v>
      </c>
      <c r="AB4" s="49">
        <f t="shared" si="4"/>
        <v>0.434</v>
      </c>
      <c r="AC4" s="37" t="e">
        <f>#REF!</f>
        <v>#REF!</v>
      </c>
      <c r="AD4" s="1">
        <v>3200</v>
      </c>
      <c r="AE4" s="38" t="str">
        <f t="shared" si="5"/>
        <v/>
      </c>
      <c r="AF4" s="50" t="s">
        <v>59</v>
      </c>
      <c r="AG4" s="39">
        <v>0.33500000000000002</v>
      </c>
      <c r="AH4" s="38">
        <f t="shared" ref="AH4" si="11">IF(ISERROR(T4*AG4),"",T4*AG4)</f>
        <v>1.27</v>
      </c>
      <c r="AI4" s="38" t="str">
        <f t="shared" si="0"/>
        <v/>
      </c>
      <c r="AJ4" s="39">
        <v>0.01</v>
      </c>
      <c r="AK4" s="38">
        <f t="shared" si="1"/>
        <v>0.09</v>
      </c>
      <c r="AL4" s="39">
        <v>7.4999999999999997E-2</v>
      </c>
      <c r="AM4" s="38">
        <f t="shared" si="2"/>
        <v>0.68</v>
      </c>
      <c r="AN4" s="39"/>
      <c r="AO4" s="38">
        <f t="shared" si="6"/>
        <v>0</v>
      </c>
      <c r="AP4" s="1"/>
      <c r="AQ4" s="39">
        <v>0</v>
      </c>
      <c r="AR4" s="38">
        <f t="shared" ref="AR4" si="12">IF(ISERROR(AW4*AQ4),"",AW4*AQ4)</f>
        <v>0</v>
      </c>
      <c r="AS4" s="38">
        <f t="shared" ref="AS4" si="13">IF(ISERROR(AK4+AM4+AO4+AR4),"",AK4+AM4+AO4+AR4)</f>
        <v>0.77</v>
      </c>
      <c r="AT4" s="38" t="str">
        <f t="shared" si="3"/>
        <v/>
      </c>
      <c r="AU4" s="40" t="str">
        <f t="shared" si="7"/>
        <v/>
      </c>
      <c r="AV4" s="38">
        <f>AW4</f>
        <v>9</v>
      </c>
      <c r="AW4" s="11">
        <v>9</v>
      </c>
      <c r="AX4" s="11">
        <v>40</v>
      </c>
      <c r="AY4" s="39">
        <f>(AX4-AW4)/AX4</f>
        <v>0.77500000000000002</v>
      </c>
      <c r="AZ4" s="40">
        <f t="shared" si="8"/>
        <v>0.77500000000000002</v>
      </c>
      <c r="BA4" s="10"/>
      <c r="BB4" s="38" t="str">
        <f t="shared" si="9"/>
        <v/>
      </c>
      <c r="BC4" s="38">
        <f t="shared" si="10"/>
        <v>0</v>
      </c>
      <c r="BE4" s="2"/>
      <c r="BF4" s="2"/>
    </row>
    <row r="5" spans="1:58" ht="87" customHeight="1">
      <c r="A5" s="32">
        <v>4</v>
      </c>
      <c r="B5" s="1"/>
      <c r="C5" s="1"/>
      <c r="D5" s="1" t="s">
        <v>4</v>
      </c>
      <c r="E5" s="1"/>
      <c r="F5" s="1" t="s">
        <v>5</v>
      </c>
      <c r="G5" s="4" t="s">
        <v>63</v>
      </c>
      <c r="H5" s="4" t="s">
        <v>63</v>
      </c>
      <c r="I5" s="4" t="s">
        <v>63</v>
      </c>
      <c r="J5" s="50" t="s">
        <v>69</v>
      </c>
      <c r="K5" s="56" t="s">
        <v>64</v>
      </c>
      <c r="L5" s="50" t="s">
        <v>68</v>
      </c>
      <c r="M5" s="50"/>
      <c r="N5" s="57" t="s">
        <v>73</v>
      </c>
      <c r="O5" s="53"/>
      <c r="P5" s="1" t="s">
        <v>54</v>
      </c>
      <c r="Q5" s="33"/>
      <c r="R5" s="34"/>
      <c r="S5" s="35">
        <v>3.79</v>
      </c>
      <c r="T5" s="35">
        <v>3.79</v>
      </c>
      <c r="U5" s="11"/>
      <c r="V5" s="1" t="s">
        <v>3</v>
      </c>
      <c r="W5" s="46">
        <v>68</v>
      </c>
      <c r="X5" s="46">
        <v>76</v>
      </c>
      <c r="Y5" s="46">
        <v>84</v>
      </c>
      <c r="Z5" s="34"/>
      <c r="AA5" s="10">
        <v>16</v>
      </c>
      <c r="AB5" s="49">
        <f t="shared" ref="AB5" si="14">IF(W5="","",W5*X5*Y5/1000000)</f>
        <v>0.434</v>
      </c>
      <c r="AC5" s="37" t="e">
        <f>#REF!</f>
        <v>#REF!</v>
      </c>
      <c r="AD5" s="1">
        <v>3200</v>
      </c>
      <c r="AE5" s="38" t="str">
        <f t="shared" ref="AE5" si="15">IF(ISERROR(AD5/AC5),"",AD5/AC5)</f>
        <v/>
      </c>
      <c r="AF5" s="50" t="s">
        <v>59</v>
      </c>
      <c r="AG5" s="39">
        <v>0.33500000000000002</v>
      </c>
      <c r="AH5" s="38">
        <f t="shared" ref="AH5" si="16">IF(ISERROR(T5*AG5),"",T5*AG5)</f>
        <v>1.27</v>
      </c>
      <c r="AI5" s="38" t="str">
        <f t="shared" ref="AI5" si="17">IF(ISERROR(T5+AE5+AH5),"",T5+AE5+AH5)</f>
        <v/>
      </c>
      <c r="AJ5" s="39">
        <v>0.01</v>
      </c>
      <c r="AK5" s="38">
        <f t="shared" ref="AK5" si="18">IF(ISERROR(AW5*AJ5),"",AW5*AJ5)</f>
        <v>0.09</v>
      </c>
      <c r="AL5" s="39">
        <v>7.4999999999999997E-2</v>
      </c>
      <c r="AM5" s="38">
        <f t="shared" ref="AM5" si="19">IF(ISERROR(AW5*AL5),"",AW5*AL5)</f>
        <v>0.68</v>
      </c>
      <c r="AN5" s="39"/>
      <c r="AO5" s="38">
        <f t="shared" ref="AO5" si="20">IF(ISERROR(AW5*AN5),"",AW5*AN5)</f>
        <v>0</v>
      </c>
      <c r="AP5" s="1"/>
      <c r="AQ5" s="39">
        <v>0</v>
      </c>
      <c r="AR5" s="38">
        <f t="shared" ref="AR5" si="21">IF(ISERROR(AW5*AQ5),"",AW5*AQ5)</f>
        <v>0</v>
      </c>
      <c r="AS5" s="38">
        <f t="shared" ref="AS5" si="22">IF(ISERROR(AK5+AM5+AO5+AR5),"",AK5+AM5+AO5+AR5)</f>
        <v>0.77</v>
      </c>
      <c r="AT5" s="38" t="str">
        <f t="shared" ref="AT5" si="23">IF(ISERROR(AI5+AS5),"",AI5+AS5)</f>
        <v/>
      </c>
      <c r="AU5" s="40" t="str">
        <f t="shared" ref="AU5" si="24">IF(ISERROR((AW5-AT5)/AW5),"",(AW5-AT5)/AW5)</f>
        <v/>
      </c>
      <c r="AV5" s="38">
        <f>AW5</f>
        <v>9</v>
      </c>
      <c r="AW5" s="11">
        <v>9</v>
      </c>
      <c r="AX5" s="11">
        <v>40</v>
      </c>
      <c r="AY5" s="39">
        <f>(AX5-AW5)/AX5</f>
        <v>0.77500000000000002</v>
      </c>
      <c r="AZ5" s="40">
        <f t="shared" ref="AZ5" si="25">IF(ISERROR((AX5-AW5)/AX5),"",(AX5-AW5)/AX5)</f>
        <v>0.77500000000000002</v>
      </c>
      <c r="BA5" s="10"/>
      <c r="BB5" s="38" t="str">
        <f t="shared" ref="BB5" si="26">IF(ISERROR(AT5*BA5),"",AT5*BA5)</f>
        <v/>
      </c>
      <c r="BC5" s="38">
        <f t="shared" ref="BC5" si="27">IF(ISERROR(AW5*BA5),"",AW5*BA5)</f>
        <v>0</v>
      </c>
      <c r="BE5" s="2"/>
      <c r="BF5" s="2"/>
    </row>
    <row r="6" spans="1:58">
      <c r="BB6" s="55" t="e">
        <f>(BC5-BB5)/BC5</f>
        <v>#VALUE!</v>
      </c>
    </row>
  </sheetData>
  <sheetProtection insertRows="0" deleteRows="0" sort="0"/>
  <protectedRanges>
    <protectedRange sqref="AR2 AS2:AU4 A6:BA240 AX2:BA5 A2:M5 O2:AP2 O3:AR4 O5:AU5" name="Range1"/>
    <protectedRange sqref="AV2:AV5" name="Range1_1"/>
  </protectedRanges>
  <phoneticPr fontId="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D2:D5</xm:sqref>
        </x14:dataValidation>
        <x14:dataValidation type="list" allowBlank="1" showInputMessage="1" showErrorMessage="1">
          <x14:formula1>
            <xm:f>#REF!</xm:f>
          </x14:formula1>
          <xm:sqref>V2:V5</xm:sqref>
        </x14:dataValidation>
        <x14:dataValidation type="list" allowBlank="1" showInputMessage="1" showErrorMessage="1">
          <x14:formula1>
            <xm:f>#REF!</xm:f>
          </x14:formula1>
          <xm:sqref>P2:P5</xm:sqref>
        </x14:dataValidation>
        <x14:dataValidation type="list" allowBlank="1" showInputMessage="1" showErrorMessage="1">
          <x14:formula1>
            <xm:f>#REF!</xm:f>
          </x14:formula1>
          <xm:sqref>E2:E5</xm:sqref>
        </x14:dataValidation>
        <x14:dataValidation type="list" allowBlank="1" showInputMessage="1" showErrorMessage="1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2026-02-06T08:11:16Z</dcterms:modified>
</cp:coreProperties>
</file>