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C7" i="1" l="1"/>
  <c r="AT7" i="1"/>
  <c r="AQ7" i="1"/>
  <c r="AN7" i="1"/>
  <c r="AL7" i="1"/>
  <c r="AU7" i="1" s="1"/>
  <c r="AD7" i="1"/>
  <c r="AE7" i="1" s="1"/>
  <c r="AG7" i="1" s="1"/>
  <c r="U7" i="1"/>
  <c r="V7" i="1" s="1"/>
  <c r="BC6" i="1"/>
  <c r="AT6" i="1"/>
  <c r="AQ6" i="1"/>
  <c r="AN6" i="1"/>
  <c r="AL6" i="1"/>
  <c r="AU6" i="1" s="1"/>
  <c r="AD6" i="1"/>
  <c r="AE6" i="1" s="1"/>
  <c r="AG6" i="1" s="1"/>
  <c r="V6" i="1"/>
  <c r="U6" i="1"/>
  <c r="BC5" i="1"/>
  <c r="AT5" i="1"/>
  <c r="AQ5" i="1"/>
  <c r="AN5" i="1"/>
  <c r="AL5" i="1"/>
  <c r="AU5" i="1" s="1"/>
  <c r="AD5" i="1"/>
  <c r="AE5" i="1" s="1"/>
  <c r="AG5" i="1" s="1"/>
  <c r="U5" i="1"/>
  <c r="V5" i="1" s="1"/>
  <c r="BC4" i="1"/>
  <c r="AT4" i="1"/>
  <c r="AQ4" i="1"/>
  <c r="AN4" i="1"/>
  <c r="AL4" i="1"/>
  <c r="AU4" i="1" s="1"/>
  <c r="AE4" i="1"/>
  <c r="AG4" i="1" s="1"/>
  <c r="AD4" i="1"/>
  <c r="U4" i="1"/>
  <c r="V4" i="1" s="1"/>
  <c r="BC3" i="1"/>
  <c r="AT3" i="1"/>
  <c r="AQ3" i="1"/>
  <c r="AN3" i="1"/>
  <c r="AL3" i="1"/>
  <c r="AU3" i="1" s="1"/>
  <c r="AD3" i="1"/>
  <c r="AE3" i="1" s="1"/>
  <c r="AG3" i="1" s="1"/>
  <c r="U3" i="1"/>
  <c r="V3" i="1" s="1"/>
  <c r="BC2" i="1"/>
  <c r="AT2" i="1"/>
  <c r="AQ2" i="1"/>
  <c r="AN2" i="1"/>
  <c r="AL2" i="1"/>
  <c r="AU2" i="1" s="1"/>
  <c r="AD2" i="1"/>
  <c r="AE2" i="1" s="1"/>
  <c r="AG2" i="1" s="1"/>
  <c r="V2" i="1"/>
  <c r="AV2" i="1" s="1"/>
  <c r="U2" i="1"/>
  <c r="AW2" i="1" l="1"/>
  <c r="BB2" i="1"/>
  <c r="AJ7" i="1"/>
  <c r="AV7" i="1"/>
  <c r="AJ4" i="1"/>
  <c r="AV4" i="1"/>
  <c r="AV5" i="1"/>
  <c r="AJ5" i="1"/>
  <c r="AV6" i="1"/>
  <c r="AJ3" i="1"/>
  <c r="AV3" i="1"/>
  <c r="AJ2" i="1"/>
  <c r="AJ6" i="1"/>
  <c r="BB7" i="1" l="1"/>
  <c r="AW7" i="1"/>
  <c r="BB3" i="1"/>
  <c r="AW3" i="1"/>
  <c r="BB5" i="1"/>
  <c r="AW5" i="1"/>
  <c r="BB4" i="1"/>
  <c r="AW4" i="1"/>
  <c r="AW6" i="1"/>
  <c r="BB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<sst xmlns="http://schemas.openxmlformats.org/spreadsheetml/2006/main" count="133" uniqueCount="81">
  <si>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</si>
  <si>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</si>
  <si>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</si>
  <si>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</si>
  <si>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</si>
  <si>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</si>
  <si>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</si>
  <si>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</si>
  <si>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</si>
  <si>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</si>
  <si>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</si>
  <si>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</si>
  <si>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</si>
  <si>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</si>
  <si>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</si>
  <si>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</si>
  <si>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</si>
  <si>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</si>
  <si>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</si>
  <si>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</si>
  <si>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</si>
  <si>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</si>
  <si>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</si>
  <si>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</si>
  <si>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</si>
  <si>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</si>
  <si>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</si>
  <si>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</si>
  <si>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</si>
  <si>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</si>
  <si>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</si>
  <si>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</si>
  <si>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</si>
  <si>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</si>
  <si>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</si>
  <si>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</si>
  <si>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</si>
  <si>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</si>
  <si>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</si>
  <si>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</si>
  <si>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</si>
  <si>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</si>
  <si>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</si>
  <si>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</si>
  <si>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</si>
  <si>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</si>
  <si>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</si>
  <si>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</si>
  <si>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Piece</t>
  </si>
  <si>
    <t>Material-Short</t>
  </si>
  <si>
    <t>Additional Customer Item#</t>
  </si>
  <si>
    <t>Rebate/Co-op %</t>
  </si>
  <si>
    <t>Rebate/Co-op $</t>
  </si>
  <si>
    <t>Graphic</t>
  </si>
  <si>
    <t>Graphic %</t>
  </si>
  <si>
    <t>Load 2 $</t>
  </si>
  <si>
    <t>Additional Customer Price</t>
  </si>
  <si>
    <t xml:space="preserve">Intelligent Design </t>
  </si>
  <si>
    <t>THROW</t>
  </si>
  <si>
    <t>Print Plush Throw and Sock Set</t>
  </si>
  <si>
    <t>Plush Throw</t>
  </si>
  <si>
    <t>220gsm Print Single Layer Plush with Self Hem, 1pair socks. 
Ribbon + insert, Case Pack 12</t>
  </si>
  <si>
    <t>100% Poly, 220gsm Plush</t>
  </si>
  <si>
    <t>50x60"</t>
  </si>
  <si>
    <t>Red Plaid</t>
  </si>
  <si>
    <t>6301.40.0000</t>
  </si>
  <si>
    <t>Shanghai, China</t>
  </si>
  <si>
    <t>Deers</t>
  </si>
  <si>
    <t>Snowflake</t>
  </si>
  <si>
    <t>Glow in Dark Plush Throw</t>
  </si>
  <si>
    <t>260gsm Single Layer Glow in Dark Plush with Self Hem
Ribbon + insert, Case Pack 12</t>
  </si>
  <si>
    <t>100% Poly, 260gsm Plush</t>
  </si>
  <si>
    <t>Space</t>
  </si>
  <si>
    <t>Dinosaur</t>
  </si>
  <si>
    <t>Fly Horse</t>
  </si>
  <si>
    <t>RA50-0628</t>
  </si>
  <si>
    <t>RA50-0629</t>
  </si>
  <si>
    <t>RA50-0630</t>
  </si>
  <si>
    <t>RA50-0631</t>
  </si>
  <si>
    <t>RA50-0632</t>
  </si>
  <si>
    <t>RA50-0627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</si>
</sst>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44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8" fillId="6" borderId="1" xfId="4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9" fillId="8" borderId="2" xfId="4" applyNumberFormat="1" applyFont="1" applyFill="1" applyBorder="1" applyAlignment="1">
      <alignment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Red%20Apple%20FA26%20ID%20Throw%20Commitment%2020260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1202"/>
      <sheetName val="ValueSelection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7"/>
  <sheetViews>
    <sheetView tabSelected="1" topLeftCell="AQ1" workbookViewId="0">
      <selection activeCell="AB3" sqref="AB3:AB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5" s="30" customFormat="1" ht="68.099999999999994" customHeight="1" x14ac:dyDescent="0.25">
      <c r="A1" s="13" t="s">
        <v>9</v>
      </c>
      <c r="B1" s="13" t="s">
        <v>10</v>
      </c>
      <c r="C1" s="14" t="s">
        <v>11</v>
      </c>
      <c r="D1" s="15" t="s">
        <v>3</v>
      </c>
      <c r="E1" s="15" t="s">
        <v>2</v>
      </c>
      <c r="F1" s="16" t="s">
        <v>4</v>
      </c>
      <c r="G1" s="14" t="s">
        <v>8</v>
      </c>
      <c r="H1" s="17" t="s">
        <v>12</v>
      </c>
      <c r="I1" s="2" t="s">
        <v>1</v>
      </c>
      <c r="J1" s="17" t="s">
        <v>13</v>
      </c>
      <c r="K1" s="2" t="s">
        <v>49</v>
      </c>
      <c r="L1" s="17" t="s">
        <v>14</v>
      </c>
      <c r="M1" s="17" t="s">
        <v>5</v>
      </c>
      <c r="N1" s="14" t="s">
        <v>15</v>
      </c>
      <c r="O1" s="14" t="s">
        <v>50</v>
      </c>
      <c r="P1" s="14" t="s">
        <v>0</v>
      </c>
      <c r="Q1" s="14" t="s">
        <v>16</v>
      </c>
      <c r="R1" s="2" t="s">
        <v>17</v>
      </c>
      <c r="S1" s="18" t="s">
        <v>18</v>
      </c>
      <c r="T1" s="19" t="s">
        <v>19</v>
      </c>
      <c r="U1" s="3" t="s">
        <v>20</v>
      </c>
      <c r="V1" s="20" t="s">
        <v>21</v>
      </c>
      <c r="W1" s="21" t="s">
        <v>22</v>
      </c>
      <c r="X1" s="22" t="s">
        <v>6</v>
      </c>
      <c r="Y1" s="23" t="s">
        <v>23</v>
      </c>
      <c r="Z1" s="23" t="s">
        <v>24</v>
      </c>
      <c r="AA1" s="23" t="s">
        <v>25</v>
      </c>
      <c r="AB1" s="24" t="s">
        <v>26</v>
      </c>
      <c r="AC1" s="25" t="s">
        <v>27</v>
      </c>
      <c r="AD1" s="4" t="s">
        <v>28</v>
      </c>
      <c r="AE1" s="5" t="s">
        <v>29</v>
      </c>
      <c r="AF1" s="13" t="s">
        <v>30</v>
      </c>
      <c r="AG1" s="6" t="s">
        <v>31</v>
      </c>
      <c r="AH1" s="13" t="s">
        <v>32</v>
      </c>
      <c r="AI1" s="26" t="s">
        <v>33</v>
      </c>
      <c r="AJ1" s="7" t="s">
        <v>34</v>
      </c>
      <c r="AK1" s="26" t="s">
        <v>35</v>
      </c>
      <c r="AL1" s="6" t="s">
        <v>36</v>
      </c>
      <c r="AM1" s="27" t="s">
        <v>51</v>
      </c>
      <c r="AN1" s="6" t="s">
        <v>52</v>
      </c>
      <c r="AO1" s="22" t="s">
        <v>37</v>
      </c>
      <c r="AP1" s="26" t="s">
        <v>38</v>
      </c>
      <c r="AQ1" s="6" t="s">
        <v>39</v>
      </c>
      <c r="AR1" s="22" t="s">
        <v>53</v>
      </c>
      <c r="AS1" s="26" t="s">
        <v>54</v>
      </c>
      <c r="AT1" s="6" t="s">
        <v>55</v>
      </c>
      <c r="AU1" s="6" t="s">
        <v>40</v>
      </c>
      <c r="AV1" s="8" t="s">
        <v>41</v>
      </c>
      <c r="AW1" s="8" t="s">
        <v>42</v>
      </c>
      <c r="AX1" s="28" t="s">
        <v>43</v>
      </c>
      <c r="AY1" s="9" t="s">
        <v>56</v>
      </c>
      <c r="AZ1" s="13" t="s">
        <v>44</v>
      </c>
      <c r="BA1" s="13" t="s">
        <v>45</v>
      </c>
      <c r="BB1" s="29" t="s">
        <v>46</v>
      </c>
      <c r="BC1" s="29" t="s">
        <v>47</v>
      </c>
    </row>
    <row r="2" spans="1:55" s="30" customFormat="1" ht="35.1" customHeight="1" x14ac:dyDescent="0.25">
      <c r="A2" s="31">
        <v>1</v>
      </c>
      <c r="B2" s="32"/>
      <c r="C2" s="32"/>
      <c r="D2" s="32" t="s">
        <v>57</v>
      </c>
      <c r="E2" s="32"/>
      <c r="F2" s="32" t="s">
        <v>58</v>
      </c>
      <c r="G2" s="32"/>
      <c r="H2" s="32" t="s">
        <v>59</v>
      </c>
      <c r="I2" s="32" t="s">
        <v>60</v>
      </c>
      <c r="J2" s="32" t="s">
        <v>61</v>
      </c>
      <c r="K2" s="10" t="s">
        <v>62</v>
      </c>
      <c r="L2" s="32" t="s">
        <v>63</v>
      </c>
      <c r="M2" s="32" t="s">
        <v>64</v>
      </c>
      <c r="N2" s="32"/>
      <c r="O2" s="32"/>
      <c r="P2" s="32" t="s">
        <v>80</v>
      </c>
      <c r="Q2" s="32"/>
      <c r="R2" s="32" t="s">
        <v>48</v>
      </c>
      <c r="S2" s="33"/>
      <c r="T2" s="34">
        <v>7.95</v>
      </c>
      <c r="U2" s="11">
        <f>[1]CCD1202!B75</f>
        <v>0</v>
      </c>
      <c r="V2" s="35">
        <f>U2</f>
        <v>0</v>
      </c>
      <c r="W2" s="36">
        <v>2.63</v>
      </c>
      <c r="X2" s="32" t="s">
        <v>7</v>
      </c>
      <c r="Y2" s="37">
        <v>61</v>
      </c>
      <c r="Z2" s="37">
        <v>33</v>
      </c>
      <c r="AA2" s="37">
        <v>43</v>
      </c>
      <c r="AB2" s="34">
        <v>2</v>
      </c>
      <c r="AC2" s="38">
        <v>12</v>
      </c>
      <c r="AD2" s="39">
        <f>IF(Y2="","",Y2*Z2*AA2/1000000)</f>
        <v>8.6558999999999997E-2</v>
      </c>
      <c r="AE2" s="40">
        <f>IF(AC2="","",65/AD2*AC2)</f>
        <v>9011.1946764634522</v>
      </c>
      <c r="AF2" s="32">
        <v>5400</v>
      </c>
      <c r="AG2" s="41">
        <f>IF(ISERROR(AF2/AE2),"",AF2/AE2)</f>
        <v>0.59925461538461544</v>
      </c>
      <c r="AH2" s="32" t="s">
        <v>65</v>
      </c>
      <c r="AI2" s="42">
        <v>0.17</v>
      </c>
      <c r="AJ2" s="41">
        <f>IF(ISERROR(V2*AI2),"",V2*AI2)</f>
        <v>0</v>
      </c>
      <c r="AK2" s="42">
        <v>0.01</v>
      </c>
      <c r="AL2" s="41">
        <f>IF(ISERROR(AX2*AK2),"",AX2*AK2)</f>
        <v>3.8199999999999998E-2</v>
      </c>
      <c r="AM2" s="42"/>
      <c r="AN2" s="41">
        <f>IF(ISERROR(AX2*AM2),"",AX2*AM2)</f>
        <v>0</v>
      </c>
      <c r="AO2" s="32"/>
      <c r="AP2" s="42">
        <v>0.02</v>
      </c>
      <c r="AQ2" s="41">
        <f>IF(ISERROR(AX2*AP2),"",AX2*AP2)</f>
        <v>7.6399999999999996E-2</v>
      </c>
      <c r="AR2" s="36"/>
      <c r="AS2" s="42">
        <v>0.02</v>
      </c>
      <c r="AT2" s="41">
        <f>IF(ISERROR(AX2*AS2),"",AX2*AS2)</f>
        <v>7.6399999999999996E-2</v>
      </c>
      <c r="AU2" s="41">
        <f>IF(ISERROR(AL2+AN2+AQ2+AT2),"",AL2+AN2+AQ2+AT2)</f>
        <v>0.191</v>
      </c>
      <c r="AV2" s="41">
        <f t="shared" ref="AV2:AV7" si="0">IF(ISERROR(V2+AU2),"",V2+AU2)</f>
        <v>0.191</v>
      </c>
      <c r="AW2" s="12">
        <f>IF(ISERROR((AX2-AV2)/AX2),"",(AX2-AV2)/AX2)</f>
        <v>0.95000000000000007</v>
      </c>
      <c r="AX2" s="41">
        <v>3.82</v>
      </c>
      <c r="AY2" s="36"/>
      <c r="AZ2" s="36" t="s">
        <v>66</v>
      </c>
      <c r="BA2" s="43">
        <v>600</v>
      </c>
      <c r="BB2" s="41">
        <f>IF(ISERROR(AV2*BA2),"",AV2*BA2)</f>
        <v>114.60000000000001</v>
      </c>
      <c r="BC2" s="41">
        <f>IF(ISERROR(AX2*BA2),"",AX2*BA2)</f>
        <v>2292</v>
      </c>
    </row>
    <row r="3" spans="1:55" s="30" customFormat="1" ht="35.1" customHeight="1" x14ac:dyDescent="0.25">
      <c r="A3" s="31">
        <v>2</v>
      </c>
      <c r="B3" s="32"/>
      <c r="C3" s="32"/>
      <c r="D3" s="32" t="s">
        <v>57</v>
      </c>
      <c r="E3" s="32"/>
      <c r="F3" s="32" t="s">
        <v>58</v>
      </c>
      <c r="G3" s="32"/>
      <c r="H3" s="32" t="s">
        <v>59</v>
      </c>
      <c r="I3" s="32" t="s">
        <v>60</v>
      </c>
      <c r="J3" s="32" t="s">
        <v>61</v>
      </c>
      <c r="K3" s="10" t="s">
        <v>62</v>
      </c>
      <c r="L3" s="32" t="s">
        <v>63</v>
      </c>
      <c r="M3" s="32" t="s">
        <v>67</v>
      </c>
      <c r="N3" s="32"/>
      <c r="O3" s="32"/>
      <c r="P3" s="32" t="s">
        <v>75</v>
      </c>
      <c r="Q3" s="32"/>
      <c r="R3" s="32" t="s">
        <v>48</v>
      </c>
      <c r="S3" s="33"/>
      <c r="T3" s="34">
        <v>7.95</v>
      </c>
      <c r="U3" s="11">
        <f>[1]CCD1202!B75</f>
        <v>0</v>
      </c>
      <c r="V3" s="35">
        <f t="shared" ref="V3:V7" si="1">U3</f>
        <v>0</v>
      </c>
      <c r="W3" s="36">
        <v>2.63</v>
      </c>
      <c r="X3" s="32" t="s">
        <v>7</v>
      </c>
      <c r="Y3" s="37">
        <v>61</v>
      </c>
      <c r="Z3" s="37">
        <v>33</v>
      </c>
      <c r="AA3" s="37">
        <v>43</v>
      </c>
      <c r="AB3" s="34">
        <v>2</v>
      </c>
      <c r="AC3" s="43">
        <v>12</v>
      </c>
      <c r="AD3" s="39">
        <f t="shared" ref="AD3:AD7" si="2">IF(Y3="","",Y3*Z3*AA3/1000000)</f>
        <v>8.6558999999999997E-2</v>
      </c>
      <c r="AE3" s="40">
        <f t="shared" ref="AE3:AE7" si="3">IF(AC3="","",65/AD3*AC3)</f>
        <v>9011.1946764634522</v>
      </c>
      <c r="AF3" s="32">
        <v>5400</v>
      </c>
      <c r="AG3" s="41">
        <f t="shared" ref="AG3:AG7" si="4">IF(ISERROR(AF3/AE3),"",AF3/AE3)</f>
        <v>0.59925461538461544</v>
      </c>
      <c r="AH3" s="32" t="s">
        <v>65</v>
      </c>
      <c r="AI3" s="42">
        <v>0.17</v>
      </c>
      <c r="AJ3" s="41">
        <f>IF(ISERROR(V3*AI3),"",V3*AI3)</f>
        <v>0</v>
      </c>
      <c r="AK3" s="42">
        <v>0.01</v>
      </c>
      <c r="AL3" s="41">
        <f t="shared" ref="AL3:AL7" si="5">IF(ISERROR(AX3*AK3),"",AX3*AK3)</f>
        <v>3.8199999999999998E-2</v>
      </c>
      <c r="AM3" s="42"/>
      <c r="AN3" s="41">
        <f t="shared" ref="AN3:AN7" si="6">IF(ISERROR(AX3*AM3),"",AX3*AM3)</f>
        <v>0</v>
      </c>
      <c r="AO3" s="32"/>
      <c r="AP3" s="42">
        <v>0.02</v>
      </c>
      <c r="AQ3" s="41">
        <f>IF(ISERROR(AX3*AP3),"",AX2*AP3)</f>
        <v>7.6399999999999996E-2</v>
      </c>
      <c r="AR3" s="36"/>
      <c r="AS3" s="42">
        <v>0.02</v>
      </c>
      <c r="AT3" s="41">
        <f t="shared" ref="AT3:AT7" si="7">IF(ISERROR(AX3*AS3),"",AX3*AS3)</f>
        <v>7.6399999999999996E-2</v>
      </c>
      <c r="AU3" s="41">
        <f t="shared" ref="AU3:AU7" si="8">IF(ISERROR(AL3+AN3+AQ3+AT3),"",AL3+AN3+AQ3+AT3)</f>
        <v>0.191</v>
      </c>
      <c r="AV3" s="41">
        <f t="shared" si="0"/>
        <v>0.191</v>
      </c>
      <c r="AW3" s="12">
        <f t="shared" ref="AW3:AW7" si="9">IF(ISERROR((AX3-AV3)/AX3),"",(AX3-AV3)/AX3)</f>
        <v>0.95000000000000007</v>
      </c>
      <c r="AX3" s="41">
        <v>3.82</v>
      </c>
      <c r="AY3" s="36"/>
      <c r="AZ3" s="36" t="s">
        <v>66</v>
      </c>
      <c r="BA3" s="43">
        <v>600</v>
      </c>
      <c r="BB3" s="41">
        <f>IF(ISERROR(AV3*BA3),"",AV3*BA3)</f>
        <v>114.60000000000001</v>
      </c>
      <c r="BC3" s="41">
        <f t="shared" ref="BC3:BC7" si="10">IF(ISERROR(AX3*BA3),"",AX3*BA3)</f>
        <v>2292</v>
      </c>
    </row>
    <row r="4" spans="1:55" s="30" customFormat="1" ht="35.1" customHeight="1" x14ac:dyDescent="0.25">
      <c r="A4" s="31">
        <v>3</v>
      </c>
      <c r="B4" s="32"/>
      <c r="C4" s="32"/>
      <c r="D4" s="32" t="s">
        <v>57</v>
      </c>
      <c r="E4" s="32"/>
      <c r="F4" s="32" t="s">
        <v>58</v>
      </c>
      <c r="G4" s="32"/>
      <c r="H4" s="32" t="s">
        <v>59</v>
      </c>
      <c r="I4" s="32" t="s">
        <v>60</v>
      </c>
      <c r="J4" s="32" t="s">
        <v>61</v>
      </c>
      <c r="K4" s="10" t="s">
        <v>62</v>
      </c>
      <c r="L4" s="32" t="s">
        <v>63</v>
      </c>
      <c r="M4" s="32" t="s">
        <v>68</v>
      </c>
      <c r="N4" s="32"/>
      <c r="O4" s="32"/>
      <c r="P4" s="32" t="s">
        <v>76</v>
      </c>
      <c r="Q4" s="32"/>
      <c r="R4" s="32" t="s">
        <v>48</v>
      </c>
      <c r="S4" s="33"/>
      <c r="T4" s="34">
        <v>7.95</v>
      </c>
      <c r="U4" s="11">
        <f>[1]CCD1202!B75</f>
        <v>0</v>
      </c>
      <c r="V4" s="35">
        <f t="shared" si="1"/>
        <v>0</v>
      </c>
      <c r="W4" s="36">
        <v>2.63</v>
      </c>
      <c r="X4" s="32" t="s">
        <v>7</v>
      </c>
      <c r="Y4" s="37">
        <v>61</v>
      </c>
      <c r="Z4" s="37">
        <v>33</v>
      </c>
      <c r="AA4" s="37">
        <v>43</v>
      </c>
      <c r="AB4" s="34">
        <v>2</v>
      </c>
      <c r="AC4" s="43">
        <v>12</v>
      </c>
      <c r="AD4" s="39">
        <f t="shared" si="2"/>
        <v>8.6558999999999997E-2</v>
      </c>
      <c r="AE4" s="40">
        <f t="shared" si="3"/>
        <v>9011.1946764634522</v>
      </c>
      <c r="AF4" s="32">
        <v>5400</v>
      </c>
      <c r="AG4" s="41">
        <f t="shared" si="4"/>
        <v>0.59925461538461544</v>
      </c>
      <c r="AH4" s="32" t="s">
        <v>65</v>
      </c>
      <c r="AI4" s="42">
        <v>0.17</v>
      </c>
      <c r="AJ4" s="41">
        <f t="shared" ref="AJ4:AJ7" si="11">IF(ISERROR(V4*AI4),"",V4*AI4)</f>
        <v>0</v>
      </c>
      <c r="AK4" s="42">
        <v>0.01</v>
      </c>
      <c r="AL4" s="41">
        <f t="shared" si="5"/>
        <v>3.8199999999999998E-2</v>
      </c>
      <c r="AM4" s="42"/>
      <c r="AN4" s="41">
        <f t="shared" si="6"/>
        <v>0</v>
      </c>
      <c r="AO4" s="32"/>
      <c r="AP4" s="42">
        <v>0.02</v>
      </c>
      <c r="AQ4" s="41">
        <f>IF(ISERROR(AX4*AP4),"",AX4*AP4)</f>
        <v>7.6399999999999996E-2</v>
      </c>
      <c r="AR4" s="36"/>
      <c r="AS4" s="42">
        <v>0.02</v>
      </c>
      <c r="AT4" s="41">
        <f t="shared" si="7"/>
        <v>7.6399999999999996E-2</v>
      </c>
      <c r="AU4" s="41">
        <f t="shared" si="8"/>
        <v>0.191</v>
      </c>
      <c r="AV4" s="41">
        <f t="shared" si="0"/>
        <v>0.191</v>
      </c>
      <c r="AW4" s="12">
        <f t="shared" si="9"/>
        <v>0.95000000000000007</v>
      </c>
      <c r="AX4" s="41">
        <v>3.82</v>
      </c>
      <c r="AY4" s="36"/>
      <c r="AZ4" s="36" t="s">
        <v>66</v>
      </c>
      <c r="BA4" s="43">
        <v>600</v>
      </c>
      <c r="BB4" s="41">
        <f t="shared" ref="BB4:BB7" si="12">IF(ISERROR(AV4*BA4),"",AV4*BA4)</f>
        <v>114.60000000000001</v>
      </c>
      <c r="BC4" s="41">
        <f t="shared" si="10"/>
        <v>2292</v>
      </c>
    </row>
    <row r="5" spans="1:55" s="30" customFormat="1" ht="35.1" customHeight="1" x14ac:dyDescent="0.25">
      <c r="A5" s="31">
        <v>4</v>
      </c>
      <c r="B5" s="32"/>
      <c r="C5" s="32"/>
      <c r="D5" s="32" t="s">
        <v>57</v>
      </c>
      <c r="E5" s="32"/>
      <c r="F5" s="32" t="s">
        <v>58</v>
      </c>
      <c r="G5" s="32"/>
      <c r="H5" s="32" t="s">
        <v>69</v>
      </c>
      <c r="I5" s="32" t="s">
        <v>60</v>
      </c>
      <c r="J5" s="32" t="s">
        <v>70</v>
      </c>
      <c r="K5" s="10" t="s">
        <v>71</v>
      </c>
      <c r="L5" s="32" t="s">
        <v>63</v>
      </c>
      <c r="M5" s="32" t="s">
        <v>72</v>
      </c>
      <c r="N5" s="32"/>
      <c r="O5" s="32"/>
      <c r="P5" s="32" t="s">
        <v>77</v>
      </c>
      <c r="Q5" s="32"/>
      <c r="R5" s="32" t="s">
        <v>48</v>
      </c>
      <c r="S5" s="33"/>
      <c r="T5" s="34">
        <v>7.95</v>
      </c>
      <c r="U5" s="11">
        <f>[1]CCD1202!J75</f>
        <v>0</v>
      </c>
      <c r="V5" s="35">
        <f t="shared" si="1"/>
        <v>0</v>
      </c>
      <c r="W5" s="36">
        <v>2.92</v>
      </c>
      <c r="X5" s="32" t="s">
        <v>7</v>
      </c>
      <c r="Y5" s="37">
        <v>61</v>
      </c>
      <c r="Z5" s="37">
        <v>33</v>
      </c>
      <c r="AA5" s="37">
        <v>34</v>
      </c>
      <c r="AB5" s="34">
        <v>2</v>
      </c>
      <c r="AC5" s="43">
        <v>12</v>
      </c>
      <c r="AD5" s="39">
        <f t="shared" si="2"/>
        <v>6.8442000000000003E-2</v>
      </c>
      <c r="AE5" s="40">
        <f t="shared" si="3"/>
        <v>11396.510914350836</v>
      </c>
      <c r="AF5" s="32">
        <v>5400</v>
      </c>
      <c r="AG5" s="41">
        <f t="shared" si="4"/>
        <v>0.47382923076923084</v>
      </c>
      <c r="AH5" s="32" t="s">
        <v>65</v>
      </c>
      <c r="AI5" s="42">
        <v>0.17</v>
      </c>
      <c r="AJ5" s="41">
        <f t="shared" si="11"/>
        <v>0</v>
      </c>
      <c r="AK5" s="42">
        <v>0.01</v>
      </c>
      <c r="AL5" s="41">
        <f t="shared" si="5"/>
        <v>4.1100000000000005E-2</v>
      </c>
      <c r="AM5" s="42"/>
      <c r="AN5" s="41">
        <f t="shared" si="6"/>
        <v>0</v>
      </c>
      <c r="AO5" s="32"/>
      <c r="AP5" s="42">
        <v>0.02</v>
      </c>
      <c r="AQ5" s="41">
        <f t="shared" ref="AQ5:AQ7" si="13">IF(ISERROR(AX5*AP5),"",AX5*AP5)</f>
        <v>8.2200000000000009E-2</v>
      </c>
      <c r="AR5" s="36"/>
      <c r="AS5" s="42">
        <v>0.02</v>
      </c>
      <c r="AT5" s="41">
        <f t="shared" si="7"/>
        <v>8.2200000000000009E-2</v>
      </c>
      <c r="AU5" s="41">
        <f t="shared" si="8"/>
        <v>0.20550000000000002</v>
      </c>
      <c r="AV5" s="41">
        <f t="shared" si="0"/>
        <v>0.20550000000000002</v>
      </c>
      <c r="AW5" s="12">
        <f t="shared" si="9"/>
        <v>0.95000000000000007</v>
      </c>
      <c r="AX5" s="41">
        <v>4.1100000000000003</v>
      </c>
      <c r="AY5" s="36"/>
      <c r="AZ5" s="36" t="s">
        <v>66</v>
      </c>
      <c r="BA5" s="43">
        <v>600</v>
      </c>
      <c r="BB5" s="41">
        <f t="shared" si="12"/>
        <v>123.30000000000001</v>
      </c>
      <c r="BC5" s="41">
        <f t="shared" si="10"/>
        <v>2466</v>
      </c>
    </row>
    <row r="6" spans="1:55" s="30" customFormat="1" ht="35.1" customHeight="1" x14ac:dyDescent="0.25">
      <c r="A6" s="31">
        <v>5</v>
      </c>
      <c r="B6" s="32"/>
      <c r="C6" s="32"/>
      <c r="D6" s="32" t="s">
        <v>57</v>
      </c>
      <c r="E6" s="32"/>
      <c r="F6" s="32" t="s">
        <v>58</v>
      </c>
      <c r="G6" s="32"/>
      <c r="H6" s="32" t="s">
        <v>69</v>
      </c>
      <c r="I6" s="32" t="s">
        <v>60</v>
      </c>
      <c r="J6" s="32" t="s">
        <v>70</v>
      </c>
      <c r="K6" s="10" t="s">
        <v>71</v>
      </c>
      <c r="L6" s="32" t="s">
        <v>63</v>
      </c>
      <c r="M6" s="32" t="s">
        <v>73</v>
      </c>
      <c r="N6" s="32"/>
      <c r="O6" s="32"/>
      <c r="P6" s="32" t="s">
        <v>78</v>
      </c>
      <c r="Q6" s="32"/>
      <c r="R6" s="32" t="s">
        <v>48</v>
      </c>
      <c r="S6" s="33"/>
      <c r="T6" s="34">
        <v>7.95</v>
      </c>
      <c r="U6" s="11">
        <f>[1]CCD1202!J75</f>
        <v>0</v>
      </c>
      <c r="V6" s="35">
        <f t="shared" si="1"/>
        <v>0</v>
      </c>
      <c r="W6" s="36">
        <v>2.92</v>
      </c>
      <c r="X6" s="32" t="s">
        <v>7</v>
      </c>
      <c r="Y6" s="37">
        <v>61</v>
      </c>
      <c r="Z6" s="37">
        <v>33</v>
      </c>
      <c r="AA6" s="37">
        <v>34</v>
      </c>
      <c r="AB6" s="34">
        <v>2</v>
      </c>
      <c r="AC6" s="43">
        <v>12</v>
      </c>
      <c r="AD6" s="39">
        <f t="shared" si="2"/>
        <v>6.8442000000000003E-2</v>
      </c>
      <c r="AE6" s="40">
        <f t="shared" si="3"/>
        <v>11396.510914350836</v>
      </c>
      <c r="AF6" s="32">
        <v>5400</v>
      </c>
      <c r="AG6" s="41">
        <f t="shared" si="4"/>
        <v>0.47382923076923084</v>
      </c>
      <c r="AH6" s="32" t="s">
        <v>65</v>
      </c>
      <c r="AI6" s="42">
        <v>0.17</v>
      </c>
      <c r="AJ6" s="41">
        <f t="shared" si="11"/>
        <v>0</v>
      </c>
      <c r="AK6" s="42">
        <v>0.01</v>
      </c>
      <c r="AL6" s="41">
        <f t="shared" si="5"/>
        <v>4.1100000000000005E-2</v>
      </c>
      <c r="AM6" s="42"/>
      <c r="AN6" s="41">
        <f t="shared" si="6"/>
        <v>0</v>
      </c>
      <c r="AO6" s="32"/>
      <c r="AP6" s="42">
        <v>0.02</v>
      </c>
      <c r="AQ6" s="41">
        <f t="shared" si="13"/>
        <v>8.2200000000000009E-2</v>
      </c>
      <c r="AR6" s="36"/>
      <c r="AS6" s="42">
        <v>0.02</v>
      </c>
      <c r="AT6" s="41">
        <f t="shared" si="7"/>
        <v>8.2200000000000009E-2</v>
      </c>
      <c r="AU6" s="41">
        <f t="shared" si="8"/>
        <v>0.20550000000000002</v>
      </c>
      <c r="AV6" s="41">
        <f t="shared" si="0"/>
        <v>0.20550000000000002</v>
      </c>
      <c r="AW6" s="12">
        <f t="shared" si="9"/>
        <v>0.95000000000000007</v>
      </c>
      <c r="AX6" s="41">
        <v>4.1100000000000003</v>
      </c>
      <c r="AY6" s="36"/>
      <c r="AZ6" s="36" t="s">
        <v>66</v>
      </c>
      <c r="BA6" s="43">
        <v>600</v>
      </c>
      <c r="BB6" s="41">
        <f t="shared" si="12"/>
        <v>123.30000000000001</v>
      </c>
      <c r="BC6" s="41">
        <f t="shared" si="10"/>
        <v>2466</v>
      </c>
    </row>
    <row r="7" spans="1:55" s="30" customFormat="1" ht="35.1" customHeight="1" x14ac:dyDescent="0.25">
      <c r="A7" s="31">
        <v>6</v>
      </c>
      <c r="B7" s="32"/>
      <c r="C7" s="32"/>
      <c r="D7" s="32" t="s">
        <v>57</v>
      </c>
      <c r="E7" s="32"/>
      <c r="F7" s="32" t="s">
        <v>58</v>
      </c>
      <c r="G7" s="32"/>
      <c r="H7" s="32" t="s">
        <v>69</v>
      </c>
      <c r="I7" s="32" t="s">
        <v>60</v>
      </c>
      <c r="J7" s="32" t="s">
        <v>70</v>
      </c>
      <c r="K7" s="10" t="s">
        <v>71</v>
      </c>
      <c r="L7" s="32" t="s">
        <v>63</v>
      </c>
      <c r="M7" s="32" t="s">
        <v>74</v>
      </c>
      <c r="N7" s="32"/>
      <c r="O7" s="32"/>
      <c r="P7" s="32" t="s">
        <v>79</v>
      </c>
      <c r="Q7" s="32"/>
      <c r="R7" s="32" t="s">
        <v>48</v>
      </c>
      <c r="S7" s="33"/>
      <c r="T7" s="34">
        <v>7.95</v>
      </c>
      <c r="U7" s="11">
        <f>[1]CCD1202!J75</f>
        <v>0</v>
      </c>
      <c r="V7" s="35">
        <f t="shared" si="1"/>
        <v>0</v>
      </c>
      <c r="W7" s="36">
        <v>2.92</v>
      </c>
      <c r="X7" s="32" t="s">
        <v>7</v>
      </c>
      <c r="Y7" s="37">
        <v>61</v>
      </c>
      <c r="Z7" s="37">
        <v>33</v>
      </c>
      <c r="AA7" s="37">
        <v>34</v>
      </c>
      <c r="AB7" s="34">
        <v>2</v>
      </c>
      <c r="AC7" s="43">
        <v>12</v>
      </c>
      <c r="AD7" s="39">
        <f t="shared" si="2"/>
        <v>6.8442000000000003E-2</v>
      </c>
      <c r="AE7" s="40">
        <f t="shared" si="3"/>
        <v>11396.510914350836</v>
      </c>
      <c r="AF7" s="32">
        <v>5400</v>
      </c>
      <c r="AG7" s="41">
        <f t="shared" si="4"/>
        <v>0.47382923076923084</v>
      </c>
      <c r="AH7" s="32" t="s">
        <v>65</v>
      </c>
      <c r="AI7" s="42">
        <v>0.17</v>
      </c>
      <c r="AJ7" s="41">
        <f t="shared" si="11"/>
        <v>0</v>
      </c>
      <c r="AK7" s="42">
        <v>0.01</v>
      </c>
      <c r="AL7" s="41">
        <f t="shared" si="5"/>
        <v>4.1100000000000005E-2</v>
      </c>
      <c r="AM7" s="42"/>
      <c r="AN7" s="41">
        <f t="shared" si="6"/>
        <v>0</v>
      </c>
      <c r="AO7" s="32"/>
      <c r="AP7" s="42">
        <v>0.02</v>
      </c>
      <c r="AQ7" s="41">
        <f t="shared" si="13"/>
        <v>8.2200000000000009E-2</v>
      </c>
      <c r="AR7" s="36"/>
      <c r="AS7" s="42">
        <v>0.02</v>
      </c>
      <c r="AT7" s="41">
        <f t="shared" si="7"/>
        <v>8.2200000000000009E-2</v>
      </c>
      <c r="AU7" s="41">
        <f t="shared" si="8"/>
        <v>0.20550000000000002</v>
      </c>
      <c r="AV7" s="41">
        <f t="shared" si="0"/>
        <v>0.20550000000000002</v>
      </c>
      <c r="AW7" s="12">
        <f t="shared" si="9"/>
        <v>0.95000000000000007</v>
      </c>
      <c r="AX7" s="41">
        <v>4.1100000000000003</v>
      </c>
      <c r="AY7" s="36"/>
      <c r="AZ7" s="36" t="s">
        <v>66</v>
      </c>
      <c r="BA7" s="43">
        <v>600</v>
      </c>
      <c r="BB7" s="41">
        <f t="shared" si="12"/>
        <v>123.30000000000001</v>
      </c>
      <c r="BC7" s="41">
        <f t="shared" si="10"/>
        <v>2466</v>
      </c>
    </row>
  </sheetData>
  <protectedRanges>
    <protectedRange sqref="BA2:BA7 AZ1 AM1:AN1 A2:J7 L2:N7 P2:AX7" name="Range1_2"/>
    <protectedRange sqref="K2:K7" name="Range1_1_1"/>
    <protectedRange sqref="AY2:AY7" name="Range1_2_1"/>
    <protectedRange sqref="O2:O7" name="Range1_3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AZ2:AZ7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2026-02-02T06:04:26Z</dcterms:modified>
</cp:coreProperties>
</file>