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9D53A9D-6FC5-4F48-B056-99D3E3B49C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CCESSORIES">'[1]x-Lists'!$AH$2:$AH$12</definedName>
    <definedName name="AD">'[2]other data'!$T$2:$T$5</definedName>
    <definedName name="ALLOCATION">'[1]x-Lists'!$Q$2</definedName>
    <definedName name="AssortedSKU_Range">[3]Mapping!$J$2:$J$3</definedName>
    <definedName name="BIG_IDEAS">'[1]x-Lists'!$AU$2:$AU$17</definedName>
    <definedName name="bigidea">[4]Lists!$I$6:$I$29</definedName>
    <definedName name="Branded">[4]Lists!$F$6:$F$38</definedName>
    <definedName name="brands">'[2]other data'!$K$2:$K$48</definedName>
    <definedName name="BULKPREPACKTYPE">'[1]x-Lists'!$H$2:$H$4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[5]Sheet1!$DW$2:$DW$3</definedName>
    <definedName name="CFSCY">'[1]x-imports'!$A$2:$A$3</definedName>
    <definedName name="chargeback">'[2]other data'!$B$2:$B$6</definedName>
    <definedName name="CLIMATE">'[1]x-Lists'!$O$2:$O$11</definedName>
    <definedName name="cls">#REF!</definedName>
    <definedName name="CodeCountry">#REF!</definedName>
    <definedName name="COLOR">'[1]x-Lists'!$AB$2:$AB$7</definedName>
    <definedName name="COLOR_FAMILY">'[1]x-Lists'!$AC$2:$AC$19</definedName>
    <definedName name="colour">[5]Sheet1!$EH$2:$EH$3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untries">'[2]other data'!$I$3:$I$249</definedName>
    <definedName name="Cycle">[4]Lists!$E$6:$E$30</definedName>
    <definedName name="d">[6]Mapping!$AR$2:$AR$84</definedName>
    <definedName name="_xlnm.Database">'[1]x-Lists'!$A$2:$A$9</definedName>
    <definedName name="dealPricing_Range">[3]Mapping!$BD$2:$BD$3</definedName>
    <definedName name="den">[4]Lists!$L$6:$L$29</definedName>
    <definedName name="Description1_Range">[3]Mapping!$AQ$2:$AQ$72</definedName>
    <definedName name="Description2_Range">[3]Mapping!$AR$2:$AR$84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'[1]x-Lists'!$AR$2:$AR$7</definedName>
    <definedName name="foam">[5]Sheet1!$EC$2:$EC$3</definedName>
    <definedName name="FOBPORT">'[1]x-imports'!$C$2:$C$40</definedName>
    <definedName name="FREIGHT">'[1]x-Lists'!$I$2:$I$5</definedName>
    <definedName name="FreightTerms">#REF!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KD">[5]Sheet1!$DS$2:$DS$2</definedName>
    <definedName name="LicensedProduct_Range">[3]Mapping!$AF$2:$AF$3</definedName>
    <definedName name="LIFESTYLE">'[1]x-Lists'!$T$2:$T$5</definedName>
    <definedName name="lnk">[7]Sheet1!$A$2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ORDERTYPE">'[2]other data'!$AN$2:$AN$6</definedName>
    <definedName name="OTB">'[2]other data'!$R$2:$R$14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ayTerms">#REF!</definedName>
    <definedName name="PO_BUY_TYPE">'[1]x-Lists'!$W$2:$W$5</definedName>
    <definedName name="po_type">'[2]other data'!$AU$2:$AU$11</definedName>
    <definedName name="PORT_IFF">[8]a!$A$10:$B$35</definedName>
    <definedName name="POtype">#REF!</definedName>
    <definedName name="Preticketed_Range">[3]Mapping!$H$2:$H$3</definedName>
    <definedName name="QSFOB">[9]Q1!$C$38</definedName>
    <definedName name="QUEUING">'[1]x-Lists'!$P$2</definedName>
    <definedName name="QUEUING_ITEMS">'[1]x-Lists'!$Y$2:$Y$50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runnum">'[2]other data'!$BI$2:$BI$18</definedName>
    <definedName name="scalenum">'[2]other data'!$BG$2:$BG$18</definedName>
    <definedName name="SCORECARD">'[1]x-Lists'!$E$2:$E$5</definedName>
    <definedName name="SEASON">'[1]x-Lists'!$L$2:$L$6</definedName>
    <definedName name="SellUnits_Range">[3]Mapping!$D$2:$D$53</definedName>
    <definedName name="SHAPE">'[1]x-Lists'!$AK$2:$AK$10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[3]Mapping!$BF$2:$BF$3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">[2]tickets!$B$3:$B$27</definedName>
    <definedName name="ticket2">[2]tickets!$G$3:$G$27</definedName>
    <definedName name="TICKETTYPE">'[1]x-Lists'!$N$2:$N$8</definedName>
    <definedName name="TIX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WAREHOUSE">'[2]other data'!$BL$2:$BL$24</definedName>
    <definedName name="WEB_SIZE_CHART">'[1]x-Lists'!$X$2:$X$46</definedName>
    <definedName name="wood">[5]Sheet1!$EG$2:$EG$3</definedName>
    <definedName name="World1">[4]Lists!$H$6:$H$29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'[1]x-Lists'!$D$2:$D$3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4" i="8" l="1"/>
  <c r="BH4" i="8"/>
  <c r="BB4" i="8"/>
  <c r="AY4" i="8"/>
  <c r="AV4" i="8"/>
  <c r="AS4" i="8"/>
  <c r="AQ4" i="8"/>
  <c r="AO4" i="8"/>
  <c r="AM4" i="8"/>
  <c r="AJ4" i="8"/>
  <c r="AD4" i="8"/>
  <c r="AE4" i="8" s="1"/>
  <c r="AG4" i="8" s="1"/>
  <c r="BL3" i="8"/>
  <c r="BH3" i="8"/>
  <c r="BB3" i="8"/>
  <c r="AY3" i="8"/>
  <c r="AV3" i="8"/>
  <c r="AS3" i="8"/>
  <c r="AQ3" i="8"/>
  <c r="AO3" i="8"/>
  <c r="AM3" i="8"/>
  <c r="AJ3" i="8"/>
  <c r="AD3" i="8"/>
  <c r="AE3" i="8" s="1"/>
  <c r="AG3" i="8" s="1"/>
  <c r="BL2" i="8"/>
  <c r="BH2" i="8"/>
  <c r="BB2" i="8"/>
  <c r="AY2" i="8"/>
  <c r="AV2" i="8"/>
  <c r="AS2" i="8"/>
  <c r="AQ2" i="8"/>
  <c r="AO2" i="8"/>
  <c r="AM2" i="8"/>
  <c r="AJ2" i="8"/>
  <c r="AD2" i="8"/>
  <c r="AE2" i="8" s="1"/>
  <c r="AG2" i="8" s="1"/>
  <c r="AK4" i="8" l="1"/>
  <c r="AK2" i="8"/>
  <c r="BC2" i="8"/>
  <c r="BC3" i="8"/>
  <c r="BC4" i="8"/>
  <c r="AK3" i="8"/>
  <c r="BD4" i="8" l="1"/>
  <c r="BK4" i="8" s="1"/>
  <c r="BD2" i="8"/>
  <c r="BK2" i="8" s="1"/>
  <c r="BD3" i="8"/>
  <c r="BK3" i="8" s="1"/>
  <c r="BE4" i="8" l="1"/>
  <c r="BE2" i="8"/>
  <c r="BE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<sst xmlns="http://schemas.openxmlformats.org/spreadsheetml/2006/main" count="109" uniqueCount="84">
  <si>
    <t>Brand</t>
  </si>
  <si>
    <t>Package Type</t>
  </si>
  <si>
    <t>Licensor</t>
  </si>
  <si>
    <t>Normal</t>
  </si>
  <si>
    <t>BLANKET</t>
  </si>
  <si>
    <t xml:space="preserve">Arch Studio  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</si>
  <si>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</si>
  <si>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</si>
  <si>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</si>
  <si>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</si>
  <si>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</si>
  <si>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</si>
  <si>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</si>
  <si>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</si>
  <si>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</si>
  <si>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</si>
  <si>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</si>
  <si>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</si>
  <si>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</si>
  <si>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</si>
  <si>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</si>
  <si>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</si>
  <si>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</si>
  <si>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</si>
  <si>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</si>
  <si>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</si>
  <si>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</si>
  <si>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</si>
  <si>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</si>
  <si>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</si>
  <si>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</si>
  <si>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</si>
  <si>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</si>
  <si>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</si>
  <si>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</si>
  <si>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</si>
  <si>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</si>
  <si>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</si>
  <si>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</si>
  <si>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</si>
  <si>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</si>
  <si>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</si>
  <si>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</si>
  <si>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</si>
  <si>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</si>
  <si>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</si>
  <si>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</si>
  <si>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</si>
  <si>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</si>
  <si>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</si>
  <si>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</si>
  <si>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</si>
  <si>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</si>
  <si>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</si>
  <si>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</si>
  <si>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</si>
  <si>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</si>
  <si>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</si>
  <si>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</si>
  <si>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</si>
  <si>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</si>
  <si>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</si>
  <si>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</si>
  <si>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</si>
  <si>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</si>
  <si>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</si>
  <si>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</si>
  <si>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</si>
  <si>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90x90''</t>
  </si>
  <si>
    <t>Arch Studio Waffle Cotton Blanket</t>
  </si>
  <si>
    <t>Cotton Blanket</t>
  </si>
  <si>
    <t>100% Cotton Waffle, Yarn Count 2/20 x 2/20, 300GSM, 2'' self hem on all 4 sides, folded with Ribbon + FSC Insert, 2pcs/ctn.</t>
  </si>
  <si>
    <t>100% Cotton Woven Blanket</t>
  </si>
  <si>
    <t>66x90''</t>
  </si>
  <si>
    <t>108x90''</t>
  </si>
  <si>
    <t>6301.30.0010</t>
  </si>
  <si>
    <t>100233561FQ</t>
  </si>
  <si>
    <t>100233561KG</t>
  </si>
  <si>
    <t>100233561TW</t>
  </si>
  <si>
    <t>Rust</t>
  </si>
  <si>
    <t>MCG51-6375</t>
    <phoneticPr fontId="9" type="noConversion"/>
  </si>
  <si>
    <t>MCG51-6376</t>
  </si>
  <si>
    <t>MCG51-6377</t>
  </si>
  <si>
    <t>00000000000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</si>
</sst>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3" fillId="0" borderId="0"/>
  </cellStyleXfs>
  <cellXfs count="6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5" borderId="1" xfId="1" applyNumberFormat="1" applyFont="1" applyFill="1" applyBorder="1" applyAlignment="1">
      <alignment wrapText="1"/>
    </xf>
    <xf numFmtId="177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0" fontId="6" fillId="7" borderId="0" xfId="0" applyFont="1" applyFill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177" fontId="7" fillId="4" borderId="2" xfId="1" applyNumberFormat="1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0" fontId="3" fillId="9" borderId="1" xfId="7" applyFont="1" applyFill="1" applyBorder="1" applyAlignment="1">
      <alignment horizontal="center" vertical="center" wrapText="1"/>
    </xf>
    <xf numFmtId="0" fontId="3" fillId="9" borderId="1" xfId="7" applyFont="1" applyFill="1" applyBorder="1" applyAlignment="1">
      <alignment horizontal="left" vertical="center" wrapText="1"/>
    </xf>
    <xf numFmtId="0" fontId="3" fillId="5" borderId="1" xfId="0" applyFont="1" applyFill="1" applyBorder="1"/>
    <xf numFmtId="49" fontId="2" fillId="5" borderId="1" xfId="0" applyNumberFormat="1" applyFont="1" applyFill="1" applyBorder="1" applyAlignment="1">
      <alignment wrapText="1"/>
    </xf>
  </cellXfs>
  <cellStyles count="9">
    <cellStyle name="Currency 2" xfId="5" xr:uid="{2FAF1D55-D6CB-42D0-8B51-42EB00C03301}"/>
    <cellStyle name="Normal 1" xfId="8" xr:uid="{B12E0EDB-8ECF-47A4-A184-032969F6811C}"/>
    <cellStyle name="Normal 2" xfId="4" xr:uid="{48B94C46-0AEB-498B-8577-219C43D37EB5}"/>
    <cellStyle name="Normal 2 18 2" xfId="1" xr:uid="{1BA08453-9F65-454B-A4A0-7177E70831F2}"/>
    <cellStyle name="Normal 2 34" xfId="7" xr:uid="{295BB63C-6B96-48E3-80F9-61D45B6B2E6C}"/>
    <cellStyle name="Percent 2" xfId="6" xr:uid="{E70589B9-27E6-48C2-9E75-E5CCCEF28152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4"/>
  <sheetViews>
    <sheetView tabSelected="1" workbookViewId="0">
      <selection activeCell="F12" sqref="F12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2" customWidth="1"/>
    <col min="12" max="12" width="10.140625" style="3" customWidth="1"/>
    <col min="13" max="13" width="7.5703125" style="3" customWidth="1"/>
    <col min="14" max="14" width="12.7109375" style="3" customWidth="1"/>
    <col min="15" max="16" width="13.140625" style="3" customWidth="1"/>
    <col min="17" max="17" width="14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5" customWidth="1"/>
    <col min="26" max="26" width="8.7109375" style="45" customWidth="1"/>
    <col min="27" max="27" width="7.140625" style="45" customWidth="1"/>
    <col min="28" max="28" width="9" style="5" customWidth="1"/>
    <col min="29" max="29" width="6.28515625" style="7" customWidth="1"/>
    <col min="30" max="30" width="10" style="49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0.85546875" style="3" customWidth="1"/>
    <col min="64" max="64" width="10.7109375" style="3" customWidth="1"/>
    <col min="65" max="16384" width="9.140625" style="3"/>
  </cols>
  <sheetData>
    <row r="1" spans="1:64" ht="68.099999999999994" customHeight="1">
      <c r="A1" s="11" t="s">
        <v>6</v>
      </c>
      <c r="B1" s="11" t="s">
        <v>7</v>
      </c>
      <c r="C1" s="42" t="s">
        <v>8</v>
      </c>
      <c r="D1" s="43" t="s">
        <v>0</v>
      </c>
      <c r="E1" s="43" t="s">
        <v>2</v>
      </c>
      <c r="F1" s="13" t="s">
        <v>61</v>
      </c>
      <c r="G1" s="42" t="s">
        <v>9</v>
      </c>
      <c r="H1" s="12" t="s">
        <v>10</v>
      </c>
      <c r="I1" s="41" t="s">
        <v>63</v>
      </c>
      <c r="J1" s="12" t="s">
        <v>11</v>
      </c>
      <c r="K1" s="41" t="s">
        <v>65</v>
      </c>
      <c r="L1" s="12" t="s">
        <v>12</v>
      </c>
      <c r="M1" s="12" t="s">
        <v>13</v>
      </c>
      <c r="N1" s="42" t="s">
        <v>14</v>
      </c>
      <c r="O1" s="42" t="s">
        <v>67</v>
      </c>
      <c r="P1" s="42" t="s">
        <v>15</v>
      </c>
      <c r="Q1" s="42" t="s">
        <v>16</v>
      </c>
      <c r="R1" s="41" t="s">
        <v>64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6" t="s">
        <v>22</v>
      </c>
      <c r="Z1" s="46" t="s">
        <v>23</v>
      </c>
      <c r="AA1" s="46" t="s">
        <v>24</v>
      </c>
      <c r="AB1" s="20" t="s">
        <v>25</v>
      </c>
      <c r="AC1" s="21" t="s">
        <v>26</v>
      </c>
      <c r="AD1" s="50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8" t="s">
        <v>41</v>
      </c>
      <c r="AS1" s="23" t="s">
        <v>42</v>
      </c>
      <c r="AT1" s="19" t="s">
        <v>43</v>
      </c>
      <c r="AU1" s="24" t="s">
        <v>44</v>
      </c>
      <c r="AV1" s="23" t="s">
        <v>45</v>
      </c>
      <c r="AW1" s="44" t="s">
        <v>46</v>
      </c>
      <c r="AX1" s="24" t="s">
        <v>47</v>
      </c>
      <c r="AY1" s="23" t="s">
        <v>48</v>
      </c>
      <c r="AZ1" s="44" t="s">
        <v>49</v>
      </c>
      <c r="BA1" s="24" t="s">
        <v>50</v>
      </c>
      <c r="BB1" s="23" t="s">
        <v>51</v>
      </c>
      <c r="BC1" s="23" t="s">
        <v>52</v>
      </c>
      <c r="BD1" s="26" t="s">
        <v>53</v>
      </c>
      <c r="BE1" s="27" t="s">
        <v>54</v>
      </c>
      <c r="BF1" s="28" t="s">
        <v>55</v>
      </c>
      <c r="BG1" s="29" t="s">
        <v>56</v>
      </c>
      <c r="BH1" s="55" t="s">
        <v>57</v>
      </c>
      <c r="BI1" s="54" t="s">
        <v>66</v>
      </c>
      <c r="BJ1" s="11" t="s">
        <v>58</v>
      </c>
      <c r="BK1" s="30" t="s">
        <v>59</v>
      </c>
      <c r="BL1" s="30" t="s">
        <v>60</v>
      </c>
    </row>
    <row r="2" spans="1:64" ht="60">
      <c r="A2" s="31">
        <v>1</v>
      </c>
      <c r="B2" s="1"/>
      <c r="C2" s="1"/>
      <c r="D2" s="1" t="s">
        <v>5</v>
      </c>
      <c r="E2" s="1"/>
      <c r="F2" s="1" t="s">
        <v>4</v>
      </c>
      <c r="G2" s="1"/>
      <c r="H2" s="1" t="s">
        <v>69</v>
      </c>
      <c r="I2" s="1" t="s">
        <v>70</v>
      </c>
      <c r="J2" s="1" t="s">
        <v>71</v>
      </c>
      <c r="K2" s="53" t="s">
        <v>72</v>
      </c>
      <c r="L2" s="1" t="s">
        <v>73</v>
      </c>
      <c r="M2" s="56" t="s">
        <v>79</v>
      </c>
      <c r="N2" s="57" t="s">
        <v>76</v>
      </c>
      <c r="O2" s="57" t="s">
        <v>76</v>
      </c>
      <c r="P2" s="58" t="s">
        <v>80</v>
      </c>
      <c r="Q2" s="59" t="s">
        <v>83</v>
      </c>
      <c r="R2" s="1" t="s">
        <v>62</v>
      </c>
      <c r="S2" s="32"/>
      <c r="T2" s="33">
        <v>7.8</v>
      </c>
      <c r="U2" s="34">
        <v>0</v>
      </c>
      <c r="V2" s="35">
        <v>10.14</v>
      </c>
      <c r="W2" s="10"/>
      <c r="X2" s="1" t="s">
        <v>3</v>
      </c>
      <c r="Y2" s="47">
        <v>40</v>
      </c>
      <c r="Z2" s="47">
        <v>33</v>
      </c>
      <c r="AA2" s="47">
        <v>16</v>
      </c>
      <c r="AB2" s="33">
        <v>2</v>
      </c>
      <c r="AC2" s="36">
        <v>2</v>
      </c>
      <c r="AD2" s="51">
        <f>IF(Y2="","",Y2*Z2*AA2/1000000)</f>
        <v>2.1000000000000001E-2</v>
      </c>
      <c r="AE2" s="37">
        <f>IF(AC2="","",65/AD2*AC2)</f>
        <v>6190</v>
      </c>
      <c r="AF2" s="1">
        <v>4650</v>
      </c>
      <c r="AG2" s="38">
        <f>IF(ISERROR(AF2/AE2),"",AF2/AE2)</f>
        <v>0.75</v>
      </c>
      <c r="AH2" s="1" t="s">
        <v>75</v>
      </c>
      <c r="AI2" s="39">
        <v>0.33400000000000002</v>
      </c>
      <c r="AJ2" s="38">
        <f>IF(ISERROR(V2*AI2),"",V2*AI2)</f>
        <v>3.39</v>
      </c>
      <c r="AK2" s="38">
        <f t="shared" ref="AK2:AK4" si="0">IF(ISERROR(V2+AG2+AJ2),"",V2+AG2+AJ2)</f>
        <v>14.28</v>
      </c>
      <c r="AL2" s="39">
        <v>0.01</v>
      </c>
      <c r="AM2" s="38">
        <f t="shared" ref="AM2:AM4" si="1">IF(ISERROR(BF2*AL2),"",BF2*AL2)</f>
        <v>0.16</v>
      </c>
      <c r="AN2" s="39"/>
      <c r="AO2" s="38">
        <f t="shared" ref="AO2:AO4" si="2">IF(ISERROR(BF2*AN2),"",BF2*AN2)</f>
        <v>0</v>
      </c>
      <c r="AP2" s="39"/>
      <c r="AQ2" s="38">
        <f t="shared" ref="AQ2:AQ4" si="3">IF(ISERROR(BF2*AP2),"",BF2*AP2)</f>
        <v>0</v>
      </c>
      <c r="AR2" s="39"/>
      <c r="AS2" s="38">
        <f>IF(ISERROR(BF2*AR2),"",BF2*AR2)</f>
        <v>0</v>
      </c>
      <c r="AT2" s="1"/>
      <c r="AU2" s="39"/>
      <c r="AV2" s="38">
        <f t="shared" ref="AV2:AV4" si="4">IF(ISERROR(BF2*AU2),"",BF2*AU2)</f>
        <v>0</v>
      </c>
      <c r="AW2" s="38"/>
      <c r="AX2" s="39"/>
      <c r="AY2" s="38">
        <f>IF(ISERROR(BF2*AX2),"",BF2*AX2)</f>
        <v>0</v>
      </c>
      <c r="AZ2" s="38"/>
      <c r="BA2" s="39"/>
      <c r="BB2" s="38">
        <f>IF(ISERROR(BF2*BA2),"",BF2*BA2)</f>
        <v>0</v>
      </c>
      <c r="BC2" s="38">
        <f t="shared" ref="BC2:BC4" si="5">IF(ISERROR(AM2+AO2+AQ2+AV2),"",AM2+AO2+AQ2+AV2)</f>
        <v>0.16</v>
      </c>
      <c r="BD2" s="38">
        <f t="shared" ref="BD2:BD4" si="6">IF(ISERROR(AK2+BC2),"",AK2+BC2)</f>
        <v>14.44</v>
      </c>
      <c r="BE2" s="40">
        <f t="shared" ref="BE2:BE4" si="7">IF(ISERROR((BF2-BD2)/BF2),"",(BF2-BD2)/BF2)</f>
        <v>9.35E-2</v>
      </c>
      <c r="BF2" s="10">
        <v>15.93</v>
      </c>
      <c r="BG2" s="10">
        <v>60</v>
      </c>
      <c r="BH2" s="40">
        <f>IF(ISERROR((BG2-BF2)/BG2),"",(BG2-BF2)/BG2)</f>
        <v>0.73450000000000004</v>
      </c>
      <c r="BI2" s="10">
        <v>15.93</v>
      </c>
      <c r="BJ2" s="9">
        <v>400</v>
      </c>
      <c r="BK2" s="38">
        <f>IF(ISERROR(BD2*BJ2),"",BD2*BJ2)</f>
        <v>5776</v>
      </c>
      <c r="BL2" s="38">
        <f>IF(ISERROR(BF2*BJ2),"",BF2*BJ2)</f>
        <v>6372</v>
      </c>
    </row>
    <row r="3" spans="1:64" ht="60">
      <c r="A3" s="31">
        <v>2</v>
      </c>
      <c r="B3" s="1"/>
      <c r="C3" s="1"/>
      <c r="D3" s="1" t="s">
        <v>5</v>
      </c>
      <c r="E3" s="1"/>
      <c r="F3" s="1" t="s">
        <v>4</v>
      </c>
      <c r="G3" s="1"/>
      <c r="H3" s="1" t="s">
        <v>69</v>
      </c>
      <c r="I3" s="1" t="s">
        <v>70</v>
      </c>
      <c r="J3" s="1" t="s">
        <v>71</v>
      </c>
      <c r="K3" s="53" t="s">
        <v>72</v>
      </c>
      <c r="L3" s="1" t="s">
        <v>68</v>
      </c>
      <c r="M3" s="56" t="s">
        <v>79</v>
      </c>
      <c r="N3" s="57" t="s">
        <v>77</v>
      </c>
      <c r="O3" s="57" t="s">
        <v>77</v>
      </c>
      <c r="P3" s="58" t="s">
        <v>81</v>
      </c>
      <c r="Q3" s="59" t="s">
        <v>83</v>
      </c>
      <c r="R3" s="1" t="s">
        <v>62</v>
      </c>
      <c r="S3" s="32"/>
      <c r="T3" s="33">
        <v>7.8</v>
      </c>
      <c r="U3" s="34">
        <v>0</v>
      </c>
      <c r="V3" s="35">
        <v>12.9</v>
      </c>
      <c r="W3" s="10"/>
      <c r="X3" s="1" t="s">
        <v>3</v>
      </c>
      <c r="Y3" s="47">
        <v>40</v>
      </c>
      <c r="Z3" s="47">
        <v>33</v>
      </c>
      <c r="AA3" s="47">
        <v>22</v>
      </c>
      <c r="AB3" s="33">
        <v>2</v>
      </c>
      <c r="AC3" s="9">
        <v>2</v>
      </c>
      <c r="AD3" s="51">
        <f t="shared" ref="AD3:AD4" si="8">IF(Y3="","",Y3*Z3*AA3/1000000)</f>
        <v>2.9000000000000001E-2</v>
      </c>
      <c r="AE3" s="37">
        <f t="shared" ref="AE3:AE4" si="9">IF(AC3="","",65/AD3*AC3)</f>
        <v>4483</v>
      </c>
      <c r="AF3" s="1">
        <v>4650</v>
      </c>
      <c r="AG3" s="38">
        <f t="shared" ref="AG3:AG4" si="10">IF(ISERROR(AF3/AE3),"",AF3/AE3)</f>
        <v>1.04</v>
      </c>
      <c r="AH3" s="1" t="s">
        <v>75</v>
      </c>
      <c r="AI3" s="39">
        <v>0.33400000000000002</v>
      </c>
      <c r="AJ3" s="38">
        <f>IF(ISERROR(V3*AI3),"",V3*AI3)</f>
        <v>4.3099999999999996</v>
      </c>
      <c r="AK3" s="38">
        <f t="shared" si="0"/>
        <v>18.25</v>
      </c>
      <c r="AL3" s="39">
        <v>0.01</v>
      </c>
      <c r="AM3" s="38">
        <f t="shared" si="1"/>
        <v>0.2</v>
      </c>
      <c r="AN3" s="39"/>
      <c r="AO3" s="38">
        <f t="shared" si="2"/>
        <v>0</v>
      </c>
      <c r="AP3" s="39"/>
      <c r="AQ3" s="38">
        <f t="shared" si="3"/>
        <v>0</v>
      </c>
      <c r="AR3" s="39"/>
      <c r="AS3" s="38">
        <f t="shared" ref="AS3:AS4" si="11">IF(ISERROR(BF3*AR3),"",BF3*AR3)</f>
        <v>0</v>
      </c>
      <c r="AT3" s="1"/>
      <c r="AU3" s="39"/>
      <c r="AV3" s="38">
        <f t="shared" si="4"/>
        <v>0</v>
      </c>
      <c r="AW3" s="38"/>
      <c r="AX3" s="39"/>
      <c r="AY3" s="38">
        <f t="shared" ref="AY3:AY4" si="12">IF(ISERROR(BF3*AX3),"",BF3*AX3)</f>
        <v>0</v>
      </c>
      <c r="AZ3" s="38"/>
      <c r="BA3" s="39"/>
      <c r="BB3" s="38">
        <f t="shared" ref="BB3:BB4" si="13">IF(ISERROR(BF3*BA3),"",BF3*BA3)</f>
        <v>0</v>
      </c>
      <c r="BC3" s="38">
        <f t="shared" si="5"/>
        <v>0.2</v>
      </c>
      <c r="BD3" s="38">
        <f t="shared" si="6"/>
        <v>18.45</v>
      </c>
      <c r="BE3" s="40">
        <f t="shared" si="7"/>
        <v>9.6000000000000002E-2</v>
      </c>
      <c r="BF3" s="10">
        <v>20.41</v>
      </c>
      <c r="BG3" s="10">
        <v>70</v>
      </c>
      <c r="BH3" s="40">
        <f t="shared" ref="BH3:BH4" si="14">IF(ISERROR((BG3-BF3)/BG3),"",(BG3-BF3)/BG3)</f>
        <v>0.70840000000000003</v>
      </c>
      <c r="BI3" s="10">
        <v>20.41</v>
      </c>
      <c r="BJ3" s="9">
        <v>800</v>
      </c>
      <c r="BK3" s="38">
        <f t="shared" ref="BK3:BK4" si="15">IF(ISERROR(BD3*BJ3),"",BD3*BJ3)</f>
        <v>14760</v>
      </c>
      <c r="BL3" s="38">
        <f t="shared" ref="BL3:BL4" si="16">IF(ISERROR(BF3*BJ3),"",BF3*BJ3)</f>
        <v>16328</v>
      </c>
    </row>
    <row r="4" spans="1:64" ht="60">
      <c r="A4" s="31">
        <v>3</v>
      </c>
      <c r="B4" s="1"/>
      <c r="C4" s="1"/>
      <c r="D4" s="1" t="s">
        <v>5</v>
      </c>
      <c r="E4" s="1"/>
      <c r="F4" s="1" t="s">
        <v>4</v>
      </c>
      <c r="G4" s="1"/>
      <c r="H4" s="1" t="s">
        <v>69</v>
      </c>
      <c r="I4" s="1" t="s">
        <v>70</v>
      </c>
      <c r="J4" s="1" t="s">
        <v>71</v>
      </c>
      <c r="K4" s="53" t="s">
        <v>72</v>
      </c>
      <c r="L4" s="1" t="s">
        <v>74</v>
      </c>
      <c r="M4" s="56" t="s">
        <v>79</v>
      </c>
      <c r="N4" s="57" t="s">
        <v>78</v>
      </c>
      <c r="O4" s="57" t="s">
        <v>78</v>
      </c>
      <c r="P4" s="58" t="s">
        <v>82</v>
      </c>
      <c r="Q4" s="59" t="s">
        <v>83</v>
      </c>
      <c r="R4" s="1" t="s">
        <v>62</v>
      </c>
      <c r="S4" s="32"/>
      <c r="T4" s="33">
        <v>7.8</v>
      </c>
      <c r="U4" s="34">
        <v>0</v>
      </c>
      <c r="V4" s="35">
        <v>14.9</v>
      </c>
      <c r="W4" s="10"/>
      <c r="X4" s="1" t="s">
        <v>3</v>
      </c>
      <c r="Y4" s="47">
        <v>40</v>
      </c>
      <c r="Z4" s="47">
        <v>33</v>
      </c>
      <c r="AA4" s="47">
        <v>26</v>
      </c>
      <c r="AB4" s="33">
        <v>2</v>
      </c>
      <c r="AC4" s="9">
        <v>2</v>
      </c>
      <c r="AD4" s="51">
        <f t="shared" si="8"/>
        <v>3.4000000000000002E-2</v>
      </c>
      <c r="AE4" s="37">
        <f t="shared" si="9"/>
        <v>3824</v>
      </c>
      <c r="AF4" s="1">
        <v>4650</v>
      </c>
      <c r="AG4" s="38">
        <f t="shared" si="10"/>
        <v>1.22</v>
      </c>
      <c r="AH4" s="1" t="s">
        <v>75</v>
      </c>
      <c r="AI4" s="39">
        <v>0.33400000000000002</v>
      </c>
      <c r="AJ4" s="38">
        <f t="shared" ref="AJ4" si="17">IF(ISERROR(V4*AI4),"",V4*AI4)</f>
        <v>4.9800000000000004</v>
      </c>
      <c r="AK4" s="38">
        <f t="shared" si="0"/>
        <v>21.1</v>
      </c>
      <c r="AL4" s="39">
        <v>0.01</v>
      </c>
      <c r="AM4" s="38">
        <f t="shared" si="1"/>
        <v>0.23</v>
      </c>
      <c r="AN4" s="39"/>
      <c r="AO4" s="38">
        <f t="shared" si="2"/>
        <v>0</v>
      </c>
      <c r="AP4" s="39"/>
      <c r="AQ4" s="38">
        <f t="shared" si="3"/>
        <v>0</v>
      </c>
      <c r="AR4" s="39"/>
      <c r="AS4" s="38">
        <f t="shared" si="11"/>
        <v>0</v>
      </c>
      <c r="AT4" s="1"/>
      <c r="AU4" s="39"/>
      <c r="AV4" s="38">
        <f t="shared" si="4"/>
        <v>0</v>
      </c>
      <c r="AW4" s="38"/>
      <c r="AX4" s="39"/>
      <c r="AY4" s="38">
        <f t="shared" si="12"/>
        <v>0</v>
      </c>
      <c r="AZ4" s="38"/>
      <c r="BA4" s="39"/>
      <c r="BB4" s="38">
        <f t="shared" si="13"/>
        <v>0</v>
      </c>
      <c r="BC4" s="38">
        <f t="shared" si="5"/>
        <v>0.23</v>
      </c>
      <c r="BD4" s="38">
        <f t="shared" si="6"/>
        <v>21.33</v>
      </c>
      <c r="BE4" s="40">
        <f t="shared" si="7"/>
        <v>8.8499999999999995E-2</v>
      </c>
      <c r="BF4" s="10">
        <v>23.4</v>
      </c>
      <c r="BG4" s="10">
        <v>80</v>
      </c>
      <c r="BH4" s="40">
        <f t="shared" si="14"/>
        <v>0.70750000000000002</v>
      </c>
      <c r="BI4" s="10">
        <v>23.4</v>
      </c>
      <c r="BJ4" s="9">
        <v>700</v>
      </c>
      <c r="BK4" s="38">
        <f t="shared" si="15"/>
        <v>14931</v>
      </c>
      <c r="BL4" s="38">
        <f t="shared" si="16"/>
        <v>16380</v>
      </c>
    </row>
  </sheetData>
  <sheetProtection insertRows="0" deleteRows="0" sort="0"/>
  <protectedRanges>
    <protectedRange sqref="BJ2:BJ4 A2:J243 AR1:AS1 AW1 AZ1 BG2:BH4 P5:BB243 L2:L4 L5:N243 R2:BE4" name="Range1"/>
    <protectedRange sqref="K2:K248" name="Range1_1"/>
    <protectedRange sqref="BI5:BI243" name="Range1_2"/>
    <protectedRange sqref="O5:O243" name="Range1_2_1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8421AC4-1A6B-4E07-834C-8AF6D0E92497}">
          <x14:formula1>
            <xm:f>#REF!</xm:f>
          </x14:formula1>
          <xm:sqref>D2:D4</xm:sqref>
        </x14:dataValidation>
        <x14:dataValidation type="list" allowBlank="1" showInputMessage="1" showErrorMessage="1" xr:uid="{C485FEDA-ECD3-4962-A021-161D11B4C4E8}">
          <x14:formula1>
            <xm:f>#REF!</xm:f>
          </x14:formula1>
          <xm:sqref>X2:X4</xm:sqref>
        </x14:dataValidation>
        <x14:dataValidation type="list" allowBlank="1" showInputMessage="1" showErrorMessage="1" xr:uid="{F10C304B-6476-4A91-B62D-192B8AF01577}">
          <x14:formula1>
            <xm:f>#REF!</xm:f>
          </x14:formula1>
          <xm:sqref>R2:R4</xm:sqref>
        </x14:dataValidation>
        <x14:dataValidation type="list" allowBlank="1" showInputMessage="1" showErrorMessage="1" xr:uid="{72703F0A-A429-4A1E-8AE8-FB41B2E00FBF}">
          <x14:formula1>
            <xm:f>#REF!</xm:f>
          </x14:formula1>
          <xm:sqref>E2:E4</xm:sqref>
        </x14:dataValidation>
        <x14:dataValidation type="list" allowBlank="1" showInputMessage="1" showErrorMessage="1" xr:uid="{77C09F6C-C4A2-4718-98B9-1560C8572497}">
          <x14:formula1>
            <xm:f>#REF!</xm:f>
          </x14:formula1>
          <xm:sqref>F2:F4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2026-02-11T01:48:37Z</dcterms:modified>
</cp:coreProperties>
</file>