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21EABCD2-FBE3-46DD-B6A1-C084E6CE6D97}" xr6:coauthVersionLast="47" xr6:coauthVersionMax="47" xr10:uidLastSave="{00000000-0000-0000-0000-000000000000}"/>
  <bookViews>
    <workbookView xWindow="-110" yWindow="-110" windowWidth="19420" windowHeight="11500" xr2:uid="{E2B6964B-9037-47A7-9A3B-E15EF8C5F03D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a">[2]Flow!$AB$27:$AB$28,[2]Flow!$AB$39:$AB$43,[2]Flow!$AB$64:$AB$65,[2]Flow!$AB$93:$AB$94,[2]Flow!$AB$103:$AB$105,[2]Flow!$AB$116:$AB$117</definedName>
    <definedName name="ACCESSORIES">'[3]x-Lists'!$AH$2:$AH$12</definedName>
    <definedName name="AD">'[4]other data'!$T$2:$T$5</definedName>
    <definedName name="ALLOCATION">'[3]x-Lists'!$Q$2</definedName>
    <definedName name="ARTIFICIALFLOWERSPLANTS">#REF!</definedName>
    <definedName name="ARTIFICIALFLOWERSPLANTSA1">[5]!Table1[[#All],[VALENCE]]</definedName>
    <definedName name="ARTIFICIALFLOWERSPLANTSAW2">#REF!</definedName>
    <definedName name="ARTIFICIALFLOWERSPLANTSSILHOUETTE">[5]!Table1[[#All],[QUILT]]</definedName>
    <definedName name="Artwork">#REF!</definedName>
    <definedName name="as">'[6]1-Import Product Data Sheet'!$X$2</definedName>
    <definedName name="AssortedSKU_Range">[7]Mapping!$J$2:$J$3</definedName>
    <definedName name="Banner">'[8]Hardline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BATH">[5]!Table1[[#All],[BEDDING]]</definedName>
    <definedName name="BEDBATHSIZE">[5]!Table1[[#All],[FULL/QUEEN]]</definedName>
    <definedName name="BEDBATHTICKETTYPE">[5]!Table1[[#All],[SMALL GUM]]</definedName>
    <definedName name="BEDBATHTICKETYPE">[5]!Table1[[#All],[SMALL GUM]]</definedName>
    <definedName name="BEDDING">[5]!Table1[[#All],[BEDSKIRTS]]</definedName>
    <definedName name="Bedding.">#REF!</definedName>
    <definedName name="Bedspreads_Coverlets">#REF!</definedName>
    <definedName name="BIG_IDEAS">'[3]x-Lists'!$AU$2:$AU$17</definedName>
    <definedName name="bigidea">[9]Lists!$I$6:$I$29</definedName>
    <definedName name="Blankets_Throws">#REF!</definedName>
    <definedName name="BLANKETSTHROWSA1">[5]!Table1[[#All],[KING]]</definedName>
    <definedName name="BLANKETSTHROWSS">[5]!Table1[[#All],[KING SHAM]]</definedName>
    <definedName name="BRAND">[10]LIST!$D$2:$D$7</definedName>
    <definedName name="Branded">[9]Lists!$F$6:$F$38</definedName>
    <definedName name="brands">'[4]other data'!$K$2:$K$48</definedName>
    <definedName name="BULKPREPACKTYPE">'[3]x-Lists'!$H$2:$H$4</definedName>
    <definedName name="BuyUnits_Range">[7]Mapping!$B$2:$B$55</definedName>
    <definedName name="ca_available_Range">[7]Mapping!$AB$2:$AB$5</definedName>
    <definedName name="ca_Compliant_Range">[7]Mapping!$BF$2:$BF$4</definedName>
    <definedName name="ca_CompliantReason_Range">[7]Mapping!$BH$2:$BH$13</definedName>
    <definedName name="ca_SisVendor_Range">[7]Mapping!$BD$2:$BD$3</definedName>
    <definedName name="ca_stuffedarticlesreg_Range">[7]Mapping!$AD$2:$AD$6</definedName>
    <definedName name="CANDLEHOLDERS">[5]!Table1[KING]</definedName>
    <definedName name="CANDLES">[5]!Table1[[#All],[BEDSKIRTS]]</definedName>
    <definedName name="CANDLESA1">[5]!Table1[TWIN]</definedName>
    <definedName name="CANDLESA2">[5]!Table1[Column13]</definedName>
    <definedName name="CANDLESETS">[5]!Table1[TWIN]</definedName>
    <definedName name="CANDLESMATERIAL">#REF!</definedName>
    <definedName name="CANDLESMATERIAL\">#REF!</definedName>
    <definedName name="CANDLESPRODUCT">[5]!Table1[[#Headers],[BEDSKIRTS]]</definedName>
    <definedName name="CANDLESSILHOUETTE">[5]!Table1[[#All],[COMFORTER SET]]</definedName>
    <definedName name="CANDLESTICKETTYPE">[5]!Table1[[#All],[LARGE GUM]]</definedName>
    <definedName name="CANDLESTICKETYPE">[5]!Table1[LARGE GUM]</definedName>
    <definedName name="Case_Freight_Range">[7]Mapping!$F$2:$F$19</definedName>
    <definedName name="CATEGORY">[11]Sheet1!$DW$2:$DW$3</definedName>
    <definedName name="CFSCY">'[3]x-imports'!$A$2:$A$3</definedName>
    <definedName name="chargeback">'[4]other data'!$B$2:$B$6</definedName>
    <definedName name="CLIMATE">'[3]x-Lists'!$O$2:$O$11</definedName>
    <definedName name="cls">#REF!</definedName>
    <definedName name="color">[9]Lists!$J$6:$J$29</definedName>
    <definedName name="COLOR_FAMILY">'[12]x-Lists'!$AB$2:$AB$18</definedName>
    <definedName name="colour">[11]Sheet1!$EH$2:$EH$3</definedName>
    <definedName name="COMFORTERSBEDDINGSETSA1">[5]!Table1[[#All],[TWIN]]</definedName>
    <definedName name="COMFORTERSBEDDINGSETSS">[5]!Table1[[#All],[COMFORTER SET]]</definedName>
    <definedName name="COO_Dest">[7]COO!$D$1:$D$3:'[7]COO'!$D$2</definedName>
    <definedName name="COOCountry_Range">[7]Mapping!$R$2:$R$245</definedName>
    <definedName name="COODest_Range">[7]Mapping!$P$2:$P$3</definedName>
    <definedName name="countries">'[4]other data'!$I$3:$I$249</definedName>
    <definedName name="crs">'[13]SUBCATS INTERNAL USE'!$A$3:$C$1000</definedName>
    <definedName name="CURTAINSDRAPESA1">[5]!Table1[[#All],[VALENCE]]</definedName>
    <definedName name="CURTAINSDRAPESS">[5]!Table1[[#All],[OTHER]]</definedName>
    <definedName name="Cycle">[9]Lists!$E$6:$E$30</definedName>
    <definedName name="d">[14]Mapping!$AR$2:$AR$84</definedName>
    <definedName name="_xlnm.Database">'[3]x-Lists'!$A$2:$A$9</definedName>
    <definedName name="dealPricing_Range">[7]Mapping!$AZ$2:$AZ$3</definedName>
    <definedName name="DEC">#REF!</definedName>
    <definedName name="DECOARTIVEACCENTSSILHOUETTE">[5]!Table1[[#All],[DUVETS]]</definedName>
    <definedName name="DECOR">#REF!</definedName>
    <definedName name="DECORA1">[5]!Table1[NOT USED]</definedName>
    <definedName name="Decorative_Accessories">#REF!</definedName>
    <definedName name="Decorative_Pillows_Inserts_Covers">#REF!</definedName>
    <definedName name="DECORATIVEACCENSSILHOUETTE">#REF!</definedName>
    <definedName name="DECORATIVEACCENTS">[5]!Table1[[#All],[THROW PILLOWS]]</definedName>
    <definedName name="DECORATIVEACCENTSA1">[5]!Table1[[#All],[KING]]</definedName>
    <definedName name="DECORATIVEACCENTSA2">#REF!</definedName>
    <definedName name="DECORATIVEACCENTSSILHOUETTE">[5]!Table1[[#All],[DUVETS]]</definedName>
    <definedName name="DECORATIVEPILLOWSCHAIRPADS">[5]!Table1[[#All],[THROW PILLOWS]]</definedName>
    <definedName name="DECORATIVEPILLOWSCHAIRPADSA1">[5]!Table1[[#All],[QUEEN]]</definedName>
    <definedName name="DECORPRODUCT">#REF!</definedName>
    <definedName name="del">'[13]SUBCATS INTERNAL USE'!$G$2:$H$512</definedName>
    <definedName name="den">[9]Lists!$L$6:$L$29</definedName>
    <definedName name="Description1_Range">[7]Mapping!$AM$2:$AM$72</definedName>
    <definedName name="Description2_Range">[7]Mapping!$AN$2:$AN$84</definedName>
    <definedName name="DESTINATIONPORT">'[3]x-imports'!$B$2:$B$3</definedName>
    <definedName name="DIAMETER">'[3]x-Lists'!$AM$2:$AM$9</definedName>
    <definedName name="diffgrp">'[4]diff group head'!$A$2:$A$47</definedName>
    <definedName name="DIFFS">'[4]other data'!$AF$2:$AF$13</definedName>
    <definedName name="division">'[15]X-PORTS'!$K$4:$K$12</definedName>
    <definedName name="Division1">'[8]Hardline Drop down'!$A$5:$A$16</definedName>
    <definedName name="Down_Comforters">#REF!</definedName>
    <definedName name="Duvet_Covers">#REF!</definedName>
    <definedName name="DUVETCOVERSA1">[5]!Table1[[#All],[EURO]]</definedName>
    <definedName name="DUVETCOVERSS">[5]!Table1[[#All],[DUVETS]]</definedName>
    <definedName name="Electrics">#REF!</definedName>
    <definedName name="ENERGY_EFFICIENT">'[3]x-Lists'!$AJ$2:$AJ$7</definedName>
    <definedName name="ESSENTIALOILDIFFUSERS">#REF!</definedName>
    <definedName name="ESSENTIALOILSDIFFUSERS">#REF!</definedName>
    <definedName name="EVENT">'[3]x-Lists'!$AQ$2:$AQ$8</definedName>
    <definedName name="FABRIC_WEIGHT">'[3]x-Lists'!$AI$2:$AI$5</definedName>
    <definedName name="FASHION">[10]LIST!$E$2:$E$7</definedName>
    <definedName name="Feature1_Range">[7]Mapping!$AG$2:$AG$25</definedName>
    <definedName name="Feature10_Range">[16]Mapping!$AP$2:$AP$17</definedName>
    <definedName name="Feature2_Range">[7]Mapping!$AH$2:$AH$17</definedName>
    <definedName name="Feature3_Range">[7]Mapping!$AI$2:$AI$21</definedName>
    <definedName name="Feature4_Range">[7]Mapping!$AJ$2:$AJ$9</definedName>
    <definedName name="Feature5_Range">[7]Mapping!$AK$2:$AK$5</definedName>
    <definedName name="Feature6_Range">[7]Mapping!$AL$2:$AL$20</definedName>
    <definedName name="Feature7_Range">[16]Mapping!$AM$2:$AM$21</definedName>
    <definedName name="Feature8_Range">[16]Mapping!$AN$2:$AN$9</definedName>
    <definedName name="Feature9_Range">[16]Mapping!$AO$2:$AO$5</definedName>
    <definedName name="FIFRACompliance_Range">[7]Mapping!$L$2:$L$10</definedName>
    <definedName name="FIFRAExemption_Range">[7]Mapping!$N$2:$N$3</definedName>
    <definedName name="FILL">'[3]x-Lists'!$AR$2:$AR$7</definedName>
    <definedName name="fiscalweeks">'[5]Transit Calendar'!$H$2:$H$254</definedName>
    <definedName name="foam">[11]Sheet1!$EC$2:$EC$3</definedName>
    <definedName name="FOBCostPerPiece">#REF!</definedName>
    <definedName name="FOBPORT">'[3]x-imports'!$C$2:$C$40</definedName>
    <definedName name="FRAGRANCEACCESSORIES">[5]!Table1[NOT USED]</definedName>
    <definedName name="FRAGRANCEPLUGINS">[5]!Table1[Column13]</definedName>
    <definedName name="FRAGRANCESPRAYS">#REF!</definedName>
    <definedName name="FRAMES">[5]!Table1[THROW PILLOWS]</definedName>
    <definedName name="FRAMESA1">[5]!Table1[KING]</definedName>
    <definedName name="FRAMESA2">#REF!</definedName>
    <definedName name="FRAMESTICKETTYPE">#REF!</definedName>
    <definedName name="freight">'[4]other data'!$AC$3:$AC$14</definedName>
    <definedName name="gen_nontxtl_UOM_Range">[7]Mapping!$Z$2:$Z$11</definedName>
    <definedName name="gen_txtl_permlbl_careinstr_Range">[7]Mapping!$V$2:$V$9</definedName>
    <definedName name="gen_txtl_permlbl_fabrcont_Range">[7]Mapping!$X$2:$X$12</definedName>
    <definedName name="gen_txtl_permlbl_vendinfo_Range">[7]Mapping!$T$2:$T$8</definedName>
    <definedName name="GENDER">'[3]x-Lists'!$AD$2:$AD$5</definedName>
    <definedName name="HANGER">[4]hangers!$B$3:$B$42</definedName>
    <definedName name="hanger2">[4]hangers!$G$3:$G$42</definedName>
    <definedName name="HOLIDAY">'[3]x-Lists'!$AP$2:$AP$10</definedName>
    <definedName name="Home_Décor">#REF!</definedName>
    <definedName name="Home_Décor.">#REF!</definedName>
    <definedName name="HOMEDECOR">[5]!Table1[[#All],[DECORATIVE PILLOWS &amp; CHAIR PADS]]</definedName>
    <definedName name="HOMEDECORSIZE">[5]!Table1[[#All],[UNKOWN]]</definedName>
    <definedName name="HOMEDECORTICKETTYPE">[5]!Table1[[#All],[LARGE GUM]]</definedName>
    <definedName name="INITIALBUY">[10]LIST!$G$2:$G$7</definedName>
    <definedName name="JARCANDLES">#REF!</definedName>
    <definedName name="JARS">#REF!</definedName>
    <definedName name="KD">[11]Sheet1!$DS$2:$DS$2</definedName>
    <definedName name="Kids_Bath">#REF!</definedName>
    <definedName name="Kids_or_Teen">#REF!</definedName>
    <definedName name="KIDSBEDDINGA1">[5]!Table1[[#All],[STANDARD]]</definedName>
    <definedName name="KIDSBEDDINGS">[5]!Table1[[#All],[COORDINATING PILLOWS]]</definedName>
    <definedName name="LicensedProduct_Range">[7]Mapping!$AF$2:$AF$3</definedName>
    <definedName name="LIFESTYLE">[10]LIST!$C$2:$C$7</definedName>
    <definedName name="Lighting_or_Candleholders">#REF!</definedName>
    <definedName name="LOCALIZATION__PRICEPOINT">'[12]x-Lists'!$Z$2:$Z$4</definedName>
    <definedName name="loctype">'[4]other data'!$BN$2:$BN$6</definedName>
    <definedName name="M">[11]Sheet1!$EA$2:$EA$3</definedName>
    <definedName name="MATERIAL">'[3]x-Lists'!$AE$2:$AE$83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LTS">#REF!</definedName>
    <definedName name="Non_Down_Comforters_Full_Queen_King">#REF!</definedName>
    <definedName name="Non_Down_Comforters_Twin">#REF!</definedName>
    <definedName name="NOPE">[5]!Table1[[#All],[BEDDING]]</definedName>
    <definedName name="NOTHING">[5]!Table1[[#Headers],[DECORATIVE PILLOWS &amp; CHAIR PADS]]</definedName>
    <definedName name="NOVELTYCANDLES\">#REF!</definedName>
    <definedName name="Office">'[8]Hardline Drop down'!$C$5:$C$21</definedName>
    <definedName name="ORDERTYPE">'[4]other data'!$AN$2:$AN$6</definedName>
    <definedName name="OTB">'[4]other data'!$R$2:$R$14</definedName>
    <definedName name="OTHERCANDLES">#REF!</definedName>
    <definedName name="Outdoor">#REF!</definedName>
    <definedName name="PACK">[11]Sheet1!$EE$2:$EE$3</definedName>
    <definedName name="PACK_SET">'[3]x-Lists'!$AO$2:$AO$34</definedName>
    <definedName name="PackageType">'[6]1-Import Product Data Sheet'!$L$102:$L$131</definedName>
    <definedName name="PATTERN">'[3]x-Lists'!$AF$2:$AF$49</definedName>
    <definedName name="PAYMENTTERMS">'[3]x-imports'!$E$2:$E$3</definedName>
    <definedName name="PDQList">'[6]1-Import Product Data Sheet'!$AR$1:$AR$24</definedName>
    <definedName name="Pet_Care">#REF!</definedName>
    <definedName name="PICTUREFRAMESPHOTOALBUMS">[5]!Table1[[#All],[VALENCES]]</definedName>
    <definedName name="PICTUREFRAMESPHOTOALBUMSA1">[5]!Table1[[#All],[NOT USED]]</definedName>
    <definedName name="PICTUREFRAMESPHOTOALBUMSA2">#REF!</definedName>
    <definedName name="PICTUREFRAMESPHOTOALBUMSSILHOUETTE">[5]!Table1[[#All],[COORDINATING PILLOWS]]</definedName>
    <definedName name="PILLARCANDLES">#REF!</definedName>
    <definedName name="Pillow_Shams">#REF!</definedName>
    <definedName name="Pillowcases">#REF!</definedName>
    <definedName name="PILLOWSHAMSA1">[5]!Table1[[#All],[CAL KING]]</definedName>
    <definedName name="PILLOWSHAMSS">[5]!Table1[[#All],[STD SHAM]]</definedName>
    <definedName name="PITCTUREFRAMESPHOTOALBUMS">[5]!Table1[[#All],[VALENCES]]</definedName>
    <definedName name="PO_BUY_TYPE">'[3]x-Lists'!$W$2:$W$5</definedName>
    <definedName name="po_type">'[4]other data'!$AU$2:$AU$11</definedName>
    <definedName name="POOP">#REF!</definedName>
    <definedName name="PORT_IFF">[17]a!$A$10:$B$35</definedName>
    <definedName name="ports">'[15]X-PORTS'!$D$4:$D$33</definedName>
    <definedName name="PortSeq">'[6]1-Import Product Data Sheet'!$U$2</definedName>
    <definedName name="PortSeqLCL">#REF!</definedName>
    <definedName name="POTPOURRI">#REF!</definedName>
    <definedName name="POtype">#REF!</definedName>
    <definedName name="Preticketed_Range">[7]Mapping!$H$2:$H$3</definedName>
    <definedName name="PrevBuy">'[6]1-Import Product Data Sheet'!$AR$26:$AR$27</definedName>
    <definedName name="PRICE">[10]LIST!$B$2:$B$6</definedName>
    <definedName name="Prints">#REF!</definedName>
    <definedName name="QSFOB">[18]Q1!$C$38</definedName>
    <definedName name="QUEUING">'[3]x-Lists'!$P$2</definedName>
    <definedName name="QUEUING_ITEMS">'[3]x-Lists'!$Y$2:$Y$50</definedName>
    <definedName name="Quilts">#REF!</definedName>
    <definedName name="QUILTSANDCOVERLETSA1">[5]!Table1[[#All],[KING / CAL KING]]</definedName>
    <definedName name="QUILTSANDCOVERLETSS">[5]!Table1[[#All],[QUILT]]</definedName>
    <definedName name="RateSeq">'[6]1-Import Product Data Sheet'!$X$2</definedName>
    <definedName name="retailAK_O_YN_Range">[7]Mapping!$AR$2:$AR$3</definedName>
    <definedName name="retailCA_O_YN_Range">[7]Mapping!$AV$2:$AV$3</definedName>
    <definedName name="retailHA_O_YN_Range">[7]Mapping!$AX$2:$AX$3</definedName>
    <definedName name="retailPR_O_YN_Range">[7]Mapping!$AT$2:$AT$3</definedName>
    <definedName name="retailUS_O_YN_Range">[7]Mapping!$AP$2:$AP$3</definedName>
    <definedName name="RoutingDesc">'[13]DOMESTIC Worksheet'!$AG$3:$AG$12</definedName>
    <definedName name="runnum">'[4]other data'!$BI$2:$BI$18</definedName>
    <definedName name="scalenum">'[4]other data'!$BG$2:$BG$18</definedName>
    <definedName name="SCORECARD">'[3]x-Lists'!$E$2:$E$5</definedName>
    <definedName name="Season">'[8]Hardline Drop down'!$D$5:$D$15</definedName>
    <definedName name="Seasonal">#REF!</definedName>
    <definedName name="SellUnits_Range">[7]Mapping!$D$2:$D$53</definedName>
    <definedName name="SHAPE">'[3]x-Lists'!$AK$2:$AK$10</definedName>
    <definedName name="Sheets_Full_Queen_King">#REF!</definedName>
    <definedName name="Sheets_Twin">#REF!</definedName>
    <definedName name="SHEETSA1">[5]!Table1[[#All],[KING PC]]</definedName>
    <definedName name="SHEETSS">[5]!Table1[[#All],[BEDDING SETS]]</definedName>
    <definedName name="SHIPTO">'[3]x-Lists'!$B$2:$B$6</definedName>
    <definedName name="Shower_Curtains">#REF!</definedName>
    <definedName name="SIZE">'[3]x-Lists'!$AL$2:$AL$66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[4]comments!$B$3:$B$54</definedName>
    <definedName name="SPECIAL_PROCESSING">'[3]x-Lists'!$R$2:$R$15</definedName>
    <definedName name="ssn_code">'[4]other data'!$AQ$2:$AQ$110</definedName>
    <definedName name="ssn_phase">'[4]other data'!$AS$2:$AS$83</definedName>
    <definedName name="suggestedMessage_Range">[7]Mapping!$BB$2:$BB$3</definedName>
    <definedName name="SUPPLIER">'[4]vendor info'!$A$4:$A$400</definedName>
    <definedName name="TBJ">'[4]other data'!$AK$2:$AK$10</definedName>
    <definedName name="TERMS">'[4]other data'!$P$2:$P$7</definedName>
    <definedName name="TESTING">'[3]x-Lists'!$AV$2:$AV$3</definedName>
    <definedName name="TEXTILE_ITEM">'[3]x-Lists'!$AG$2:$AG$62</definedName>
    <definedName name="THEME">'[12]x-Lists'!$AQ$2:$AQ$12</definedName>
    <definedName name="THREAD_COUNT">'[3]x-Lists'!$AN$2:$AN$27</definedName>
    <definedName name="THROWPILLOWSA1">[5]!Table1[[#All],[NOT USED]]</definedName>
    <definedName name="THROWPILLOWSS">[5]!Table1[[#All],[DEC PILLOW ]]</definedName>
    <definedName name="THROWSPILLOWSA1">[5]!Table1[[#All],[NOT USED]]</definedName>
    <definedName name="TICKET">[4]tickets!$B$3:$B$27</definedName>
    <definedName name="ticket2">[4]tickets!$G$3:$G$27</definedName>
    <definedName name="TICKETTYPE">'[3]x-Lists'!$N$2:$N$8</definedName>
    <definedName name="Towels_Bath_Sheets">#REF!</definedName>
    <definedName name="TransitCalendar">'[5]Transit Calendar'!$A$1:$H$501</definedName>
    <definedName name="TransitOTBWeeks">'[5]Transit Calendar'!$H$1:$H$468</definedName>
    <definedName name="TREATMENT">'[12]x-Lists'!$AR$2:$AR$23</definedName>
    <definedName name="UDA3A">'[4]other data'!$AY$2:$AY$4</definedName>
    <definedName name="UDA3B">'[4]other data'!$AZ$2:$AZ$6</definedName>
    <definedName name="UNIT">[11]Sheet1!$EF$2:$EF$3</definedName>
    <definedName name="upc">'[4]other data'!$AH$2:$AH$10</definedName>
    <definedName name="UPC1A">'[4]other data'!$BD$2:$BD$5</definedName>
    <definedName name="UPC2A">'[4]other data'!$BF$2:$BF$5</definedName>
    <definedName name="Upload">'[8]Hardline Drop down'!$E$5</definedName>
    <definedName name="USPORTS">'[15]X-PORTS'!$I$5:$I$7</definedName>
    <definedName name="VALENCESA1">[5]!Table1[[#All],[PANEL]]</definedName>
    <definedName name="VALENCESS">[5]!Table1[[#All],[N/A]]</definedName>
    <definedName name="VASE">#REF!</definedName>
    <definedName name="VendorType">'[8]Hardline Drop down'!$F$5:$F$8</definedName>
    <definedName name="VOTIVETEALIGHTCANDLES">#REF!</definedName>
    <definedName name="WALLDECOR">[5]!Table1[VALENCES]</definedName>
    <definedName name="WALLDECORA1">#REF!</definedName>
    <definedName name="WALLDECORA2">#REF!</definedName>
    <definedName name="WALLDECORSILHOUETTE">[5]!Table1[[#All],[BEDDING SETS]]</definedName>
    <definedName name="WAREHOUSE">'[4]other data'!$BL$2:$BL$24</definedName>
    <definedName name="WAXMELTSTARTS">#REF!</definedName>
    <definedName name="WAXMELTWARMERS">#REF!</definedName>
    <definedName name="WEB_SIZE_CHART">'[3]x-Lists'!$X$2:$X$46</definedName>
    <definedName name="Window_Treatments_Hardware_Accessories">#REF!</definedName>
    <definedName name="Window_Treatments_Hardware_Accessories.">#REF!</definedName>
    <definedName name="WINDOWTREATMENTS">[5]!Table1[[#All],[VALENCES]]</definedName>
    <definedName name="wood">[11]Sheet1!$EG$2:$EG$3</definedName>
    <definedName name="World1">[9]Lists!$H$6:$H$29</definedName>
    <definedName name="WREATH">#REF!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'[3]x-Lists'!$D$2:$D$3</definedName>
    <definedName name="YNE">'[4]other data'!$BB$2:$BB$5</definedName>
    <definedName name="YNES">'[4]other data'!$BR$2:$BR$6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20" i="1" l="1"/>
  <c r="BH20" i="1"/>
  <c r="BB20" i="1"/>
  <c r="AY20" i="1"/>
  <c r="AV20" i="1"/>
  <c r="AS20" i="1"/>
  <c r="AQ20" i="1"/>
  <c r="AO20" i="1"/>
  <c r="AM20" i="1"/>
  <c r="AD20" i="1"/>
  <c r="AE20" i="1" s="1"/>
  <c r="AG20" i="1" s="1"/>
  <c r="U20" i="1"/>
  <c r="V20" i="1" s="1"/>
  <c r="BL19" i="1"/>
  <c r="BH19" i="1"/>
  <c r="BB19" i="1"/>
  <c r="AY19" i="1"/>
  <c r="AV19" i="1"/>
  <c r="AS19" i="1"/>
  <c r="AQ19" i="1"/>
  <c r="AO19" i="1"/>
  <c r="AM19" i="1"/>
  <c r="AD19" i="1"/>
  <c r="AE19" i="1" s="1"/>
  <c r="AG19" i="1" s="1"/>
  <c r="U19" i="1"/>
  <c r="V19" i="1" s="1"/>
  <c r="AJ19" i="1" s="1"/>
  <c r="BL18" i="1"/>
  <c r="BH18" i="1"/>
  <c r="BB18" i="1"/>
  <c r="AY18" i="1"/>
  <c r="AV18" i="1"/>
  <c r="AS18" i="1"/>
  <c r="AQ18" i="1"/>
  <c r="AO18" i="1"/>
  <c r="AM18" i="1"/>
  <c r="AD18" i="1"/>
  <c r="AE18" i="1" s="1"/>
  <c r="AG18" i="1" s="1"/>
  <c r="U18" i="1"/>
  <c r="V18" i="1" s="1"/>
  <c r="BL17" i="1"/>
  <c r="BH17" i="1"/>
  <c r="BB17" i="1"/>
  <c r="AY17" i="1"/>
  <c r="AV17" i="1"/>
  <c r="AS17" i="1"/>
  <c r="AQ17" i="1"/>
  <c r="AO17" i="1"/>
  <c r="AM17" i="1"/>
  <c r="AD17" i="1"/>
  <c r="AE17" i="1" s="1"/>
  <c r="AG17" i="1" s="1"/>
  <c r="U17" i="1"/>
  <c r="V17" i="1" s="1"/>
  <c r="BL16" i="1"/>
  <c r="BH16" i="1"/>
  <c r="BB16" i="1"/>
  <c r="AY16" i="1"/>
  <c r="AV16" i="1"/>
  <c r="AS16" i="1"/>
  <c r="AQ16" i="1"/>
  <c r="AO16" i="1"/>
  <c r="AM16" i="1"/>
  <c r="AD16" i="1"/>
  <c r="AE16" i="1" s="1"/>
  <c r="AG16" i="1" s="1"/>
  <c r="U16" i="1"/>
  <c r="V16" i="1" s="1"/>
  <c r="BL15" i="1"/>
  <c r="BH15" i="1"/>
  <c r="BB15" i="1"/>
  <c r="AY15" i="1"/>
  <c r="AV15" i="1"/>
  <c r="AS15" i="1"/>
  <c r="AQ15" i="1"/>
  <c r="AO15" i="1"/>
  <c r="AM15" i="1"/>
  <c r="AD15" i="1"/>
  <c r="AE15" i="1" s="1"/>
  <c r="AG15" i="1" s="1"/>
  <c r="U15" i="1"/>
  <c r="V15" i="1" s="1"/>
  <c r="BL14" i="1"/>
  <c r="BH14" i="1"/>
  <c r="BB14" i="1"/>
  <c r="AY14" i="1"/>
  <c r="AV14" i="1"/>
  <c r="AS14" i="1"/>
  <c r="AQ14" i="1"/>
  <c r="AO14" i="1"/>
  <c r="AM14" i="1"/>
  <c r="AD14" i="1"/>
  <c r="AE14" i="1" s="1"/>
  <c r="AG14" i="1" s="1"/>
  <c r="U14" i="1"/>
  <c r="V14" i="1" s="1"/>
  <c r="BL13" i="1"/>
  <c r="BH13" i="1"/>
  <c r="BB13" i="1"/>
  <c r="AY13" i="1"/>
  <c r="AV13" i="1"/>
  <c r="AS13" i="1"/>
  <c r="AQ13" i="1"/>
  <c r="AO13" i="1"/>
  <c r="AM13" i="1"/>
  <c r="AD13" i="1"/>
  <c r="AE13" i="1" s="1"/>
  <c r="AG13" i="1" s="1"/>
  <c r="U13" i="1"/>
  <c r="V13" i="1" s="1"/>
  <c r="AJ13" i="1" s="1"/>
  <c r="BL12" i="1"/>
  <c r="BH12" i="1"/>
  <c r="BB12" i="1"/>
  <c r="AY12" i="1"/>
  <c r="AV12" i="1"/>
  <c r="AS12" i="1"/>
  <c r="AQ12" i="1"/>
  <c r="AO12" i="1"/>
  <c r="AM12" i="1"/>
  <c r="AD12" i="1"/>
  <c r="AE12" i="1" s="1"/>
  <c r="AG12" i="1" s="1"/>
  <c r="U12" i="1"/>
  <c r="V12" i="1" s="1"/>
  <c r="BL11" i="1"/>
  <c r="BH11" i="1"/>
  <c r="BB11" i="1"/>
  <c r="AY11" i="1"/>
  <c r="AV11" i="1"/>
  <c r="AS11" i="1"/>
  <c r="AQ11" i="1"/>
  <c r="AO11" i="1"/>
  <c r="AM11" i="1"/>
  <c r="BC11" i="1" s="1"/>
  <c r="AD11" i="1"/>
  <c r="AE11" i="1" s="1"/>
  <c r="AG11" i="1" s="1"/>
  <c r="U11" i="1"/>
  <c r="V11" i="1" s="1"/>
  <c r="BL10" i="1"/>
  <c r="BH10" i="1"/>
  <c r="BB10" i="1"/>
  <c r="AY10" i="1"/>
  <c r="AV10" i="1"/>
  <c r="AS10" i="1"/>
  <c r="AQ10" i="1"/>
  <c r="AO10" i="1"/>
  <c r="AM10" i="1"/>
  <c r="BC10" i="1" s="1"/>
  <c r="AJ10" i="1"/>
  <c r="AD10" i="1"/>
  <c r="AE10" i="1" s="1"/>
  <c r="AG10" i="1" s="1"/>
  <c r="U10" i="1"/>
  <c r="V10" i="1" s="1"/>
  <c r="BL9" i="1"/>
  <c r="BH9" i="1"/>
  <c r="BB9" i="1"/>
  <c r="AY9" i="1"/>
  <c r="AV9" i="1"/>
  <c r="AS9" i="1"/>
  <c r="AQ9" i="1"/>
  <c r="AO9" i="1"/>
  <c r="AM9" i="1"/>
  <c r="AD9" i="1"/>
  <c r="AE9" i="1" s="1"/>
  <c r="AG9" i="1" s="1"/>
  <c r="U9" i="1"/>
  <c r="V9" i="1" s="1"/>
  <c r="BL8" i="1"/>
  <c r="BH8" i="1"/>
  <c r="BB8" i="1"/>
  <c r="AY8" i="1"/>
  <c r="AV8" i="1"/>
  <c r="AS8" i="1"/>
  <c r="AQ8" i="1"/>
  <c r="AO8" i="1"/>
  <c r="AM8" i="1"/>
  <c r="AD8" i="1"/>
  <c r="AE8" i="1" s="1"/>
  <c r="AG8" i="1" s="1"/>
  <c r="V8" i="1"/>
  <c r="U8" i="1"/>
  <c r="BL7" i="1"/>
  <c r="BH7" i="1"/>
  <c r="BB7" i="1"/>
  <c r="AY7" i="1"/>
  <c r="AV7" i="1"/>
  <c r="AS7" i="1"/>
  <c r="AQ7" i="1"/>
  <c r="AO7" i="1"/>
  <c r="AM7" i="1"/>
  <c r="BC7" i="1" s="1"/>
  <c r="AD7" i="1"/>
  <c r="AE7" i="1" s="1"/>
  <c r="AG7" i="1" s="1"/>
  <c r="U7" i="1"/>
  <c r="V7" i="1" s="1"/>
  <c r="BL6" i="1"/>
  <c r="BH6" i="1"/>
  <c r="BB6" i="1"/>
  <c r="AY6" i="1"/>
  <c r="AV6" i="1"/>
  <c r="AS6" i="1"/>
  <c r="AQ6" i="1"/>
  <c r="AO6" i="1"/>
  <c r="AM6" i="1"/>
  <c r="BC6" i="1" s="1"/>
  <c r="AD6" i="1"/>
  <c r="AE6" i="1" s="1"/>
  <c r="AG6" i="1" s="1"/>
  <c r="U6" i="1"/>
  <c r="V6" i="1" s="1"/>
  <c r="BL5" i="1"/>
  <c r="BH5" i="1"/>
  <c r="BB5" i="1"/>
  <c r="AY5" i="1"/>
  <c r="AV5" i="1"/>
  <c r="AS5" i="1"/>
  <c r="AQ5" i="1"/>
  <c r="AO5" i="1"/>
  <c r="AM5" i="1"/>
  <c r="AD5" i="1"/>
  <c r="AE5" i="1" s="1"/>
  <c r="AG5" i="1" s="1"/>
  <c r="U5" i="1"/>
  <c r="V5" i="1" s="1"/>
  <c r="BL4" i="1"/>
  <c r="BH4" i="1"/>
  <c r="BB4" i="1"/>
  <c r="AY4" i="1"/>
  <c r="AV4" i="1"/>
  <c r="AS4" i="1"/>
  <c r="AQ4" i="1"/>
  <c r="AO4" i="1"/>
  <c r="AM4" i="1"/>
  <c r="AD4" i="1"/>
  <c r="AE4" i="1" s="1"/>
  <c r="AG4" i="1" s="1"/>
  <c r="U4" i="1"/>
  <c r="V4" i="1" s="1"/>
  <c r="BL3" i="1"/>
  <c r="BH3" i="1"/>
  <c r="BB3" i="1"/>
  <c r="AY3" i="1"/>
  <c r="AV3" i="1"/>
  <c r="AS3" i="1"/>
  <c r="AQ3" i="1"/>
  <c r="AO3" i="1"/>
  <c r="AM3" i="1"/>
  <c r="BC3" i="1" s="1"/>
  <c r="AD3" i="1"/>
  <c r="AE3" i="1" s="1"/>
  <c r="AG3" i="1" s="1"/>
  <c r="U3" i="1"/>
  <c r="V3" i="1" s="1"/>
  <c r="BL2" i="1"/>
  <c r="BH2" i="1"/>
  <c r="BB2" i="1"/>
  <c r="AY2" i="1"/>
  <c r="AV2" i="1"/>
  <c r="AS2" i="1"/>
  <c r="AQ2" i="1"/>
  <c r="AO2" i="1"/>
  <c r="AM2" i="1"/>
  <c r="AD2" i="1"/>
  <c r="AE2" i="1" s="1"/>
  <c r="AG2" i="1" s="1"/>
  <c r="U2" i="1"/>
  <c r="V2" i="1" s="1"/>
  <c r="BC9" i="1" l="1"/>
  <c r="BC18" i="1"/>
  <c r="BC16" i="1"/>
  <c r="BC17" i="1"/>
  <c r="BC15" i="1"/>
  <c r="BC14" i="1"/>
  <c r="AK10" i="1"/>
  <c r="BD10" i="1" s="1"/>
  <c r="BC12" i="1"/>
  <c r="BC13" i="1"/>
  <c r="BC2" i="1"/>
  <c r="BC5" i="1"/>
  <c r="BC20" i="1"/>
  <c r="BC8" i="1"/>
  <c r="AK13" i="1"/>
  <c r="BC19" i="1"/>
  <c r="AJ9" i="1"/>
  <c r="AK9" i="1" s="1"/>
  <c r="BD9" i="1" s="1"/>
  <c r="AJ3" i="1"/>
  <c r="AK3" i="1"/>
  <c r="BD3" i="1" s="1"/>
  <c r="AJ2" i="1"/>
  <c r="AK2" i="1" s="1"/>
  <c r="AJ20" i="1"/>
  <c r="AK20" i="1" s="1"/>
  <c r="AJ17" i="1"/>
  <c r="AK17" i="1" s="1"/>
  <c r="BD17" i="1" s="1"/>
  <c r="AJ18" i="1"/>
  <c r="AK18" i="1" s="1"/>
  <c r="BD18" i="1" s="1"/>
  <c r="AJ5" i="1"/>
  <c r="AK5" i="1"/>
  <c r="BD5" i="1" s="1"/>
  <c r="AJ11" i="1"/>
  <c r="AK11" i="1" s="1"/>
  <c r="BD11" i="1" s="1"/>
  <c r="AJ12" i="1"/>
  <c r="AK12" i="1" s="1"/>
  <c r="AJ14" i="1"/>
  <c r="AK14" i="1"/>
  <c r="AJ15" i="1"/>
  <c r="AK15" i="1"/>
  <c r="BD15" i="1" s="1"/>
  <c r="BK10" i="1"/>
  <c r="BE10" i="1"/>
  <c r="AJ16" i="1"/>
  <c r="AK16" i="1" s="1"/>
  <c r="BD16" i="1" s="1"/>
  <c r="AK19" i="1"/>
  <c r="AJ4" i="1"/>
  <c r="AK4" i="1" s="1"/>
  <c r="AJ8" i="1"/>
  <c r="AK8" i="1" s="1"/>
  <c r="BD8" i="1" s="1"/>
  <c r="AJ6" i="1"/>
  <c r="AK6" i="1" s="1"/>
  <c r="BD6" i="1" s="1"/>
  <c r="BC4" i="1"/>
  <c r="AJ7" i="1"/>
  <c r="AK7" i="1" s="1"/>
  <c r="BD7" i="1" s="1"/>
  <c r="BD20" i="1" l="1"/>
  <c r="BD2" i="1"/>
  <c r="BD14" i="1"/>
  <c r="BE14" i="1" s="1"/>
  <c r="BD4" i="1"/>
  <c r="BK4" i="1" s="1"/>
  <c r="BD12" i="1"/>
  <c r="BK12" i="1" s="1"/>
  <c r="BD13" i="1"/>
  <c r="BD19" i="1"/>
  <c r="BK17" i="1"/>
  <c r="BE17" i="1"/>
  <c r="BK20" i="1"/>
  <c r="BE20" i="1"/>
  <c r="BE4" i="1"/>
  <c r="BE2" i="1"/>
  <c r="BK2" i="1"/>
  <c r="BK7" i="1"/>
  <c r="BE7" i="1"/>
  <c r="BE11" i="1"/>
  <c r="BK11" i="1"/>
  <c r="BK6" i="1"/>
  <c r="BE6" i="1"/>
  <c r="BK9" i="1"/>
  <c r="BE9" i="1"/>
  <c r="BK18" i="1"/>
  <c r="BE18" i="1"/>
  <c r="BK15" i="1"/>
  <c r="BE15" i="1"/>
  <c r="BK3" i="1"/>
  <c r="BE3" i="1"/>
  <c r="BK19" i="1"/>
  <c r="BE19" i="1"/>
  <c r="BE5" i="1"/>
  <c r="BK5" i="1"/>
  <c r="BK16" i="1"/>
  <c r="BE16" i="1"/>
  <c r="BK14" i="1"/>
  <c r="BE8" i="1"/>
  <c r="BK8" i="1"/>
  <c r="BE13" i="1" l="1"/>
  <c r="BK13" i="1"/>
  <c r="BE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031E8F3-CAA0-4A9D-B748-41A6A51D62F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6D0DA942-9591-49FF-99B5-C451AB4FC0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5C060F1-4634-4569-A2EE-D71BADFCD477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2134F798-96E2-4C75-AECF-F7159FA98165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843513E8-3194-4D6A-AEF6-5FB85358019D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5EE6F6FB-4714-410A-B257-4EE7F5278921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EC3560F3-786D-426E-B040-6E572DA051B0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E3154BD0-D5B9-471C-A60C-905AA93F4BB3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495D150C-5FC1-4F41-A99F-CB4851322C90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25BD1940-6F49-49B4-876A-7C4B5618D3E3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1BC8CF25-7573-47F4-B519-D92D97DC3B9E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8A999587-5E27-458F-B78C-035054B05745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3D0A0B17-CCA1-455A-AF47-34BB287D36EF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60690741-A7ED-4FB3-8E10-E380F0CE5175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677E1BE-1982-4439-A767-44C70F4ADE1C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36FA9F07-AB3F-4C31-87F3-B82AE388BEBA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FA379540-3766-460C-BC2F-7AE141CB3A31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F2228527-23B7-4560-8A1B-7837592137FE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D047941E-9751-453C-A915-BE5EC22AE906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A694BC24-373A-4E19-AD46-1E257EB67160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<sst xmlns="http://schemas.openxmlformats.org/spreadsheetml/2006/main" count="292" uniqueCount="113">
  <si>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</si>
  <si>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</si>
  <si>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</si>
  <si>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</si>
  <si>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</si>
  <si>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</si>
  <si>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</si>
  <si>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</si>
  <si>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</si>
  <si>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</si>
  <si>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</si>
  <si>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</si>
  <si>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</si>
  <si>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</si>
  <si>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</si>
  <si>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</si>
  <si>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</si>
  <si>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</si>
  <si>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</si>
  <si>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</si>
  <si>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</si>
  <si>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</si>
  <si>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</si>
  <si>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</si>
  <si>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</si>
  <si>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</si>
  <si>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</si>
  <si>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</si>
  <si>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</si>
  <si>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</si>
  <si>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</si>
  <si>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</si>
  <si>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</si>
  <si>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</si>
  <si>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</si>
  <si>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</si>
  <si>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</si>
  <si>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</si>
  <si>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</si>
  <si>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</si>
  <si>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</si>
  <si>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</si>
  <si>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</si>
  <si>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</si>
  <si>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</si>
  <si>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</si>
  <si>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</si>
  <si>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</si>
  <si>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</si>
  <si>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</si>
  <si>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</si>
  <si>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</si>
  <si>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</si>
  <si>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</si>
  <si>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</si>
  <si>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</si>
  <si>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</si>
  <si>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</si>
  <si>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</si>
  <si>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</si>
  <si>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Additional Customer Price</t>
  </si>
  <si>
    <t>Total Quantity</t>
  </si>
  <si>
    <t>Total Cost</t>
  </si>
  <si>
    <t>Total Sales</t>
  </si>
  <si>
    <t>Cuddl Duds</t>
  </si>
  <si>
    <t>ELECT BLANKET</t>
  </si>
  <si>
    <t>100% Polyester Solid Plush Heated Throw</t>
    <phoneticPr fontId="8" type="noConversion"/>
  </si>
  <si>
    <t>Plush Heated Throw</t>
  </si>
  <si>
    <t>200gsm  Solid Plush to 200gsm Solid Plush
5 setting Controller
Print Box, Case Pack 2</t>
  </si>
  <si>
    <t>100% Polyester, 200gsm Plush</t>
    <phoneticPr fontId="8" type="noConversion"/>
  </si>
  <si>
    <t>50x60"</t>
  </si>
  <si>
    <t>GRAY</t>
  </si>
  <si>
    <t>KL54-3887</t>
    <phoneticPr fontId="2" type="noConversion"/>
  </si>
  <si>
    <t>Piece</t>
  </si>
  <si>
    <t>Normal</t>
  </si>
  <si>
    <t>6301.10.0000</t>
  </si>
  <si>
    <t>100% Polyester, 200gsm Plush</t>
  </si>
  <si>
    <t>HUNTER GRN</t>
  </si>
  <si>
    <t>KL54-3888</t>
  </si>
  <si>
    <t>NAVY BLUE</t>
  </si>
  <si>
    <t>KL54-3889</t>
  </si>
  <si>
    <t>100% Polyester Print Plush Heated Throw</t>
    <phoneticPr fontId="8" type="noConversion"/>
  </si>
  <si>
    <t>200gsm  Print Plush to 200gsm Solid Plush
5 setting Controller
Print Box, Case Pack 2</t>
  </si>
  <si>
    <t>BLK BF CHK</t>
  </si>
  <si>
    <t>KL54-3890</t>
  </si>
  <si>
    <t>BLUE FRSL</t>
  </si>
  <si>
    <t>KL54-3891</t>
  </si>
  <si>
    <t>HRTG HDY P</t>
  </si>
  <si>
    <t>KL54-3892</t>
  </si>
  <si>
    <t>BNNY BTNCL</t>
  </si>
  <si>
    <t>KL54-3893</t>
  </si>
  <si>
    <t>100% Polyester Solid Plush Heated Blanket</t>
    <phoneticPr fontId="8" type="noConversion"/>
  </si>
  <si>
    <t>Plush Heated Blanket</t>
  </si>
  <si>
    <t>200gsm  Solid Plush to 200gsm Solid Plush
10setting Controller
Print Box, Case Pack 2</t>
  </si>
  <si>
    <t xml:space="preserve">	62X84"</t>
  </si>
  <si>
    <t>MAGNET</t>
  </si>
  <si>
    <t>KL54-3894</t>
  </si>
  <si>
    <t>80X84"</t>
  </si>
  <si>
    <t>KL54-3895</t>
  </si>
  <si>
    <t xml:space="preserve">	84X90"</t>
  </si>
  <si>
    <t>KL54-3896</t>
  </si>
  <si>
    <t xml:space="preserve">	100X90"</t>
  </si>
  <si>
    <t>KL54-3897</t>
  </si>
  <si>
    <t>GREEN</t>
  </si>
  <si>
    <t>KL54-3898</t>
  </si>
  <si>
    <t>KL54-3899</t>
  </si>
  <si>
    <t>KL54-3900</t>
  </si>
  <si>
    <t>KL54-3901</t>
  </si>
  <si>
    <t>DEEP NAVY</t>
  </si>
  <si>
    <t>KL54-3902</t>
  </si>
  <si>
    <t>KL54-3903</t>
  </si>
  <si>
    <t>KL54-3904</t>
  </si>
  <si>
    <t>KL54-3905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</si>
</sst>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5" borderId="1" xfId="2" applyNumberFormat="1" applyFont="1" applyFill="1" applyBorder="1" applyAlignment="1">
      <alignment wrapText="1"/>
    </xf>
    <xf numFmtId="10" fontId="3" fillId="0" borderId="0" xfId="0" applyNumberFormat="1" applyFont="1" applyAlignment="1">
      <alignment horizontal="center" wrapText="1"/>
    </xf>
    <xf numFmtId="177" fontId="6" fillId="3" borderId="1" xfId="2" applyNumberFormat="1" applyFont="1" applyFill="1" applyBorder="1" applyAlignment="1">
      <alignment wrapText="1"/>
    </xf>
    <xf numFmtId="10" fontId="6" fillId="3" borderId="1" xfId="2" applyNumberFormat="1" applyFont="1" applyFill="1" applyBorder="1" applyAlignment="1">
      <alignment wrapText="1"/>
    </xf>
    <xf numFmtId="0" fontId="3" fillId="7" borderId="0" xfId="0" applyFont="1" applyFill="1" applyAlignment="1">
      <alignment horizontal="center" wrapText="1"/>
    </xf>
    <xf numFmtId="177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77" fontId="7" fillId="3" borderId="2" xfId="2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5" fillId="0" borderId="1" xfId="0" applyFont="1" applyBorder="1" applyAlignment="1">
      <alignment horizontal="center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</cellXfs>
  <cellStyles count="5">
    <cellStyle name="Currency 2" xfId="3" xr:uid="{D1044A02-95EB-4656-BBE5-DA464768EFF1}"/>
    <cellStyle name="Normal 2" xfId="1" xr:uid="{81B68A03-DCF4-472E-BFA4-B864B6168397}"/>
    <cellStyle name="Normal 2 18 2" xfId="2" xr:uid="{C2AD4460-F23C-4D67-9DB3-D95043C5D4FE}"/>
    <cellStyle name="Percent 2" xfId="4" xr:uid="{AEC0C75C-1C9A-43C0-8A29-43938903FC39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Kohl's%202026%20Cuddl%20Duds%20Heated%20Throw%20and%20Blanket%20Commitment%2020260224.xlsx" TargetMode="External"/><Relationship Id="rId1" Type="http://schemas.openxmlformats.org/officeDocument/2006/relationships/externalLinkPath" Target="/Users/liujie/Downloads/Kohl's%202026%20Cuddl%20Duds%20Heated%20Throw%20and%20Blanket%20Commitment%202026022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ianyueyun\Local%20Settings\Temporary%20Internet%20Files\Content.Outlook\S0EW6CGV\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/John/other_accounts/BBB/Decision%20making%20data%20support/Copy%20of%20ra%20research%20upspw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ordon.xie\Documents\EE\Khol's\Blanket%20Division\2021%20TN%20Comforter%20Set\Buy%20Sheet\True%20North%20FA21%202021.02.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eyond%20basic/Documents%20and%20Settings/chenlihui/Local%20Settings/Temporary%20Internet%20Files/OLK9A/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Local%20Settings/Temporary%20Internet%20Files/Content.Outlook/IUZUJE2G/BBB/item%20set%20up/BBB_BTC_Cozy%20soft_Item%20Set%20Up_20111222_E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CCD1119"/>
      <sheetName val="ValueSelection"/>
      <sheetName val="Data"/>
    </sheetNames>
    <sheetDataSet>
      <sheetData sheetId="0"/>
      <sheetData sheetId="1"/>
      <sheetData sheetId="2">
        <row r="3">
          <cell r="H3">
            <v>10.75</v>
          </cell>
        </row>
        <row r="4">
          <cell r="H4">
            <v>10.77</v>
          </cell>
        </row>
        <row r="11">
          <cell r="H11">
            <v>14.91</v>
          </cell>
        </row>
        <row r="12">
          <cell r="H12">
            <v>16.600000000000001</v>
          </cell>
        </row>
        <row r="13">
          <cell r="H13">
            <v>25.15</v>
          </cell>
        </row>
        <row r="14">
          <cell r="H14">
            <v>26.39</v>
          </cell>
        </row>
      </sheetData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W5" t="str">
            <v>CLOSE OUT</v>
          </cell>
          <cell r="X5" t="str">
            <v>BOYS_HUSKY</v>
          </cell>
          <cell r="Y5" t="str">
            <v>BOWLS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</row>
        <row r="19">
          <cell r="X19" t="str">
            <v>MAT_TOP</v>
          </cell>
          <cell r="Y19" t="str">
            <v>HANGER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tem Set Up Form"/>
      <sheetName val="Item Set Up Form (2)"/>
      <sheetName val="K-Link Attributes"/>
      <sheetName val="Transit Calendar"/>
      <sheetName val="Start Ship"/>
      <sheetName val="onePLM dump"/>
      <sheetName val="P3's"/>
      <sheetName val="Other"/>
      <sheetName val="Sheet1"/>
      <sheetName val="Sheet2"/>
      <sheetName val="Attributes"/>
      <sheetName val="Sheet4"/>
      <sheetName val="True North FA21 2021.02.16"/>
    </sheetNames>
    <sheetDataSet>
      <sheetData sheetId="0" refreshError="1"/>
      <sheetData sheetId="1"/>
      <sheetData sheetId="2" refreshError="1"/>
      <sheetData sheetId="3"/>
      <sheetData sheetId="4">
        <row r="1">
          <cell r="B1" t="str">
            <v>Kohl's Q3 2020 - Q1 2021 Transit Calendar</v>
          </cell>
        </row>
        <row r="3">
          <cell r="H3" t="str">
            <v xml:space="preserve">OTB Month </v>
          </cell>
        </row>
        <row r="4">
          <cell r="H4" t="str">
            <v xml:space="preserve">OTB Week </v>
          </cell>
        </row>
        <row r="5">
          <cell r="H5" t="str">
            <v xml:space="preserve">In DC Week of </v>
          </cell>
        </row>
        <row r="6">
          <cell r="H6" t="str">
            <v xml:space="preserve">Ship / Cancel Date </v>
          </cell>
        </row>
        <row r="7">
          <cell r="D7" t="str">
            <v>Dest.</v>
          </cell>
          <cell r="E7" t="str">
            <v>Port</v>
          </cell>
          <cell r="F7" t="str">
            <v>Transit</v>
          </cell>
          <cell r="G7" t="str">
            <v>Start</v>
          </cell>
          <cell r="H7" t="str">
            <v>Last</v>
          </cell>
        </row>
        <row r="8">
          <cell r="B8" t="str">
            <v>Country</v>
          </cell>
          <cell r="C8" t="str">
            <v>Code</v>
          </cell>
          <cell r="D8" t="str">
            <v>Port</v>
          </cell>
          <cell r="E8" t="str">
            <v>Pair</v>
          </cell>
          <cell r="F8" t="str">
            <v>Days</v>
          </cell>
          <cell r="G8" t="str">
            <v>X-fact</v>
          </cell>
          <cell r="H8" t="str">
            <v>X-fact</v>
          </cell>
        </row>
        <row r="9">
          <cell r="A9" t="str">
            <v>BAHNY</v>
          </cell>
          <cell r="B9" t="str">
            <v>Bahrain</v>
          </cell>
          <cell r="C9" t="str">
            <v>BAH</v>
          </cell>
          <cell r="D9" t="str">
            <v>NY</v>
          </cell>
          <cell r="E9" t="str">
            <v>BAHNY</v>
          </cell>
          <cell r="F9">
            <v>54</v>
          </cell>
          <cell r="G9" t="str">
            <v>Sun</v>
          </cell>
          <cell r="H9" t="str">
            <v>Tue</v>
          </cell>
        </row>
        <row r="10">
          <cell r="A10" t="str">
            <v>CGPNY</v>
          </cell>
          <cell r="B10" t="str">
            <v>Bangladesh</v>
          </cell>
          <cell r="C10" t="str">
            <v>CGP</v>
          </cell>
          <cell r="D10" t="str">
            <v>NY</v>
          </cell>
          <cell r="E10" t="str">
            <v>CGPNY</v>
          </cell>
          <cell r="F10">
            <v>47</v>
          </cell>
          <cell r="G10" t="str">
            <v>Sun</v>
          </cell>
          <cell r="H10" t="str">
            <v>Tue</v>
          </cell>
        </row>
        <row r="11">
          <cell r="A11" t="str">
            <v>KOSLA</v>
          </cell>
          <cell r="B11" t="str">
            <v>Cambodia</v>
          </cell>
          <cell r="C11" t="str">
            <v>KOS</v>
          </cell>
          <cell r="D11" t="str">
            <v>LA</v>
          </cell>
          <cell r="E11" t="str">
            <v>KOSLA</v>
          </cell>
          <cell r="F11">
            <v>39</v>
          </cell>
          <cell r="G11" t="str">
            <v>Mon</v>
          </cell>
          <cell r="H11" t="str">
            <v>Wed</v>
          </cell>
        </row>
        <row r="12">
          <cell r="A12" t="str">
            <v>DLCLA</v>
          </cell>
          <cell r="B12" t="str">
            <v>China</v>
          </cell>
          <cell r="C12" t="str">
            <v>DLC</v>
          </cell>
          <cell r="D12" t="str">
            <v>LA</v>
          </cell>
          <cell r="E12" t="str">
            <v>DLCLA</v>
          </cell>
          <cell r="F12">
            <v>38</v>
          </cell>
          <cell r="G12" t="str">
            <v>Tue</v>
          </cell>
          <cell r="H12" t="str">
            <v>Thu</v>
          </cell>
        </row>
        <row r="13">
          <cell r="A13" t="str">
            <v>NGBLA</v>
          </cell>
          <cell r="B13" t="str">
            <v>China</v>
          </cell>
          <cell r="C13" t="str">
            <v>NGB</v>
          </cell>
          <cell r="D13" t="str">
            <v>LA</v>
          </cell>
          <cell r="E13" t="str">
            <v>NGBLA</v>
          </cell>
          <cell r="F13">
            <v>37</v>
          </cell>
          <cell r="G13" t="str">
            <v>Wed</v>
          </cell>
          <cell r="H13" t="str">
            <v>Fri</v>
          </cell>
        </row>
        <row r="14">
          <cell r="A14" t="str">
            <v>SHALA</v>
          </cell>
          <cell r="B14" t="str">
            <v>China</v>
          </cell>
          <cell r="C14" t="str">
            <v>SHA</v>
          </cell>
          <cell r="D14" t="str">
            <v>LA</v>
          </cell>
          <cell r="E14" t="str">
            <v>SHALA</v>
          </cell>
          <cell r="F14">
            <v>37</v>
          </cell>
          <cell r="G14" t="str">
            <v>Wed</v>
          </cell>
          <cell r="H14" t="str">
            <v>Fri</v>
          </cell>
        </row>
        <row r="15">
          <cell r="A15" t="str">
            <v>SZXSA</v>
          </cell>
          <cell r="B15" t="str">
            <v>China</v>
          </cell>
          <cell r="C15" t="str">
            <v>SZX</v>
          </cell>
          <cell r="D15" t="str">
            <v>SA</v>
          </cell>
          <cell r="E15" t="str">
            <v>SZXSA</v>
          </cell>
          <cell r="F15">
            <v>44</v>
          </cell>
          <cell r="G15" t="str">
            <v>Wed</v>
          </cell>
          <cell r="H15" t="str">
            <v>Fri</v>
          </cell>
        </row>
        <row r="16">
          <cell r="A16" t="str">
            <v>TAOLA</v>
          </cell>
          <cell r="B16" t="str">
            <v>China</v>
          </cell>
          <cell r="C16" t="str">
            <v>TAO</v>
          </cell>
          <cell r="D16" t="str">
            <v>LA</v>
          </cell>
          <cell r="E16" t="str">
            <v>TAOLA</v>
          </cell>
          <cell r="F16">
            <v>37</v>
          </cell>
          <cell r="G16" t="str">
            <v>Wed</v>
          </cell>
          <cell r="H16" t="str">
            <v>Fri</v>
          </cell>
        </row>
        <row r="17">
          <cell r="A17" t="str">
            <v>TSNLA</v>
          </cell>
          <cell r="B17" t="str">
            <v>China</v>
          </cell>
          <cell r="C17" t="str">
            <v>TSN</v>
          </cell>
          <cell r="D17" t="str">
            <v>LA</v>
          </cell>
          <cell r="E17" t="str">
            <v>TSNLA</v>
          </cell>
          <cell r="F17">
            <v>38</v>
          </cell>
          <cell r="G17" t="str">
            <v>Tue</v>
          </cell>
          <cell r="H17" t="str">
            <v>Thu</v>
          </cell>
        </row>
        <row r="18">
          <cell r="A18" t="str">
            <v>XMNLA</v>
          </cell>
          <cell r="B18" t="str">
            <v>China</v>
          </cell>
          <cell r="C18" t="str">
            <v>XMN</v>
          </cell>
          <cell r="D18" t="str">
            <v>LA</v>
          </cell>
          <cell r="E18" t="str">
            <v>XMNLA</v>
          </cell>
          <cell r="F18">
            <v>33</v>
          </cell>
          <cell r="G18" t="str">
            <v>Sun</v>
          </cell>
          <cell r="H18" t="str">
            <v>Tue</v>
          </cell>
        </row>
        <row r="19">
          <cell r="A19" t="str">
            <v>SZXLA</v>
          </cell>
          <cell r="B19" t="str">
            <v>China - Shoes - SZX</v>
          </cell>
          <cell r="C19" t="str">
            <v>SZX</v>
          </cell>
          <cell r="D19" t="str">
            <v>LA</v>
          </cell>
          <cell r="E19" t="str">
            <v>SZXLA</v>
          </cell>
          <cell r="F19">
            <v>32</v>
          </cell>
          <cell r="G19" t="str">
            <v>Mon</v>
          </cell>
          <cell r="H19" t="str">
            <v>Wed</v>
          </cell>
        </row>
        <row r="20">
          <cell r="A20" t="str">
            <v>POPMI</v>
          </cell>
          <cell r="B20" t="str">
            <v>Dominican Republic</v>
          </cell>
          <cell r="C20" t="str">
            <v>POP</v>
          </cell>
          <cell r="D20" t="str">
            <v>MI</v>
          </cell>
          <cell r="E20" t="str">
            <v>POPMI</v>
          </cell>
          <cell r="F20">
            <v>18</v>
          </cell>
          <cell r="G20" t="str">
            <v>Mon</v>
          </cell>
          <cell r="H20" t="str">
            <v>Wed</v>
          </cell>
        </row>
        <row r="21">
          <cell r="A21" t="str">
            <v>SDQMI</v>
          </cell>
          <cell r="B21" t="str">
            <v>Dominican Republic</v>
          </cell>
          <cell r="C21" t="str">
            <v>SDQ</v>
          </cell>
          <cell r="D21" t="str">
            <v>MI</v>
          </cell>
          <cell r="E21" t="str">
            <v>SDQMI</v>
          </cell>
          <cell r="F21">
            <v>18</v>
          </cell>
          <cell r="G21" t="str">
            <v>Mon</v>
          </cell>
          <cell r="H21" t="str">
            <v>Wed</v>
          </cell>
        </row>
        <row r="22">
          <cell r="A22" t="str">
            <v>PSDNY</v>
          </cell>
          <cell r="B22" t="str">
            <v>Egypt</v>
          </cell>
          <cell r="C22" t="str">
            <v>PSD</v>
          </cell>
          <cell r="D22" t="str">
            <v>NY</v>
          </cell>
          <cell r="E22" t="str">
            <v>PSDNY</v>
          </cell>
          <cell r="F22">
            <v>31</v>
          </cell>
          <cell r="G22" t="str">
            <v>Tue</v>
          </cell>
          <cell r="H22" t="str">
            <v>Thu</v>
          </cell>
        </row>
        <row r="23">
          <cell r="A23" t="str">
            <v>SALMI</v>
          </cell>
          <cell r="B23" t="str">
            <v>El Salvador</v>
          </cell>
          <cell r="C23" t="str">
            <v>SAL</v>
          </cell>
          <cell r="D23" t="str">
            <v>MI</v>
          </cell>
          <cell r="E23" t="str">
            <v>SALMI</v>
          </cell>
          <cell r="F23">
            <v>19</v>
          </cell>
          <cell r="G23" t="str">
            <v>Sun</v>
          </cell>
          <cell r="H23" t="str">
            <v>Tue</v>
          </cell>
        </row>
        <row r="24">
          <cell r="A24" t="str">
            <v>GUAMI</v>
          </cell>
          <cell r="B24" t="str">
            <v>Guatemala</v>
          </cell>
          <cell r="C24" t="str">
            <v>GUA</v>
          </cell>
          <cell r="D24" t="str">
            <v>MI</v>
          </cell>
          <cell r="E24" t="str">
            <v>GUAMI</v>
          </cell>
          <cell r="F24">
            <v>17</v>
          </cell>
          <cell r="G24" t="str">
            <v>Tue</v>
          </cell>
          <cell r="H24" t="str">
            <v>Thu</v>
          </cell>
        </row>
        <row r="25">
          <cell r="A25" t="str">
            <v>SDCMI</v>
          </cell>
          <cell r="B25" t="str">
            <v>Guatemala</v>
          </cell>
          <cell r="C25" t="str">
            <v>SDC</v>
          </cell>
          <cell r="D25" t="str">
            <v>MI</v>
          </cell>
          <cell r="E25" t="str">
            <v>SDCMI</v>
          </cell>
          <cell r="F25">
            <v>17</v>
          </cell>
          <cell r="G25" t="str">
            <v>Tue</v>
          </cell>
          <cell r="H25" t="str">
            <v>Thu</v>
          </cell>
        </row>
        <row r="26">
          <cell r="A26" t="str">
            <v>PAPMI</v>
          </cell>
          <cell r="B26" t="str">
            <v>Haiti</v>
          </cell>
          <cell r="C26" t="str">
            <v>PAP</v>
          </cell>
          <cell r="D26" t="str">
            <v>MI</v>
          </cell>
          <cell r="E26" t="str">
            <v>PAPMI</v>
          </cell>
          <cell r="F26">
            <v>18</v>
          </cell>
          <cell r="G26" t="str">
            <v>Mon</v>
          </cell>
          <cell r="H26" t="str">
            <v>Wed</v>
          </cell>
        </row>
        <row r="27">
          <cell r="A27" t="str">
            <v>SAPMI</v>
          </cell>
          <cell r="B27" t="str">
            <v>Honduras</v>
          </cell>
          <cell r="C27" t="str">
            <v>SAP</v>
          </cell>
          <cell r="D27" t="str">
            <v>MI</v>
          </cell>
          <cell r="E27" t="str">
            <v>SAPMI</v>
          </cell>
          <cell r="F27">
            <v>17</v>
          </cell>
          <cell r="G27" t="str">
            <v>Tue</v>
          </cell>
          <cell r="H27" t="str">
            <v>Thu</v>
          </cell>
        </row>
        <row r="28">
          <cell r="A28" t="str">
            <v>HKGLA</v>
          </cell>
          <cell r="B28" t="str">
            <v>Hong Kong</v>
          </cell>
          <cell r="C28" t="str">
            <v>HKG</v>
          </cell>
          <cell r="D28" t="str">
            <v>LA</v>
          </cell>
          <cell r="E28" t="str">
            <v>HKGLA</v>
          </cell>
          <cell r="F28">
            <v>37</v>
          </cell>
          <cell r="G28" t="str">
            <v>Wed</v>
          </cell>
          <cell r="H28" t="str">
            <v>Fri</v>
          </cell>
        </row>
        <row r="29">
          <cell r="A29" t="str">
            <v>BOMNY</v>
          </cell>
          <cell r="B29" t="str">
            <v>India</v>
          </cell>
          <cell r="C29" t="str">
            <v>BOM</v>
          </cell>
          <cell r="D29" t="str">
            <v>NY</v>
          </cell>
          <cell r="E29" t="str">
            <v>BOMNY</v>
          </cell>
          <cell r="F29">
            <v>39</v>
          </cell>
          <cell r="G29" t="str">
            <v>Mon</v>
          </cell>
          <cell r="H29" t="str">
            <v>Wed</v>
          </cell>
        </row>
        <row r="30">
          <cell r="A30" t="str">
            <v>COKNY</v>
          </cell>
          <cell r="B30" t="str">
            <v>India</v>
          </cell>
          <cell r="C30" t="str">
            <v>COK</v>
          </cell>
          <cell r="D30" t="str">
            <v>NY</v>
          </cell>
          <cell r="E30" t="str">
            <v>COKNY</v>
          </cell>
          <cell r="F30">
            <v>39</v>
          </cell>
          <cell r="G30" t="str">
            <v>Mon</v>
          </cell>
          <cell r="H30" t="str">
            <v>Wed</v>
          </cell>
        </row>
        <row r="31">
          <cell r="A31" t="str">
            <v>DELNY</v>
          </cell>
          <cell r="B31" t="str">
            <v>India</v>
          </cell>
          <cell r="C31" t="str">
            <v>DEL</v>
          </cell>
          <cell r="D31" t="str">
            <v>NY</v>
          </cell>
          <cell r="E31" t="str">
            <v>DELNY</v>
          </cell>
          <cell r="F31">
            <v>39</v>
          </cell>
          <cell r="G31" t="str">
            <v>Mon</v>
          </cell>
          <cell r="H31" t="str">
            <v>Wed</v>
          </cell>
        </row>
        <row r="32">
          <cell r="A32" t="str">
            <v>MAANY</v>
          </cell>
          <cell r="B32" t="str">
            <v>India</v>
          </cell>
          <cell r="C32" t="str">
            <v>MAA</v>
          </cell>
          <cell r="D32" t="str">
            <v>NY</v>
          </cell>
          <cell r="E32" t="str">
            <v>MAANY</v>
          </cell>
          <cell r="F32">
            <v>46</v>
          </cell>
          <cell r="G32" t="str">
            <v>Mon</v>
          </cell>
          <cell r="H32" t="str">
            <v>Wed</v>
          </cell>
        </row>
        <row r="33">
          <cell r="A33" t="str">
            <v>MUNNY</v>
          </cell>
          <cell r="B33" t="str">
            <v>India</v>
          </cell>
          <cell r="C33" t="str">
            <v>MUN</v>
          </cell>
          <cell r="D33" t="str">
            <v>NY</v>
          </cell>
          <cell r="E33" t="str">
            <v>MUNNY</v>
          </cell>
          <cell r="F33">
            <v>37</v>
          </cell>
          <cell r="G33" t="str">
            <v>Wed</v>
          </cell>
          <cell r="H33" t="str">
            <v>Fri</v>
          </cell>
        </row>
        <row r="34">
          <cell r="A34" t="str">
            <v>TUTNY</v>
          </cell>
          <cell r="B34" t="str">
            <v>India</v>
          </cell>
          <cell r="C34" t="str">
            <v>TUT</v>
          </cell>
          <cell r="D34" t="str">
            <v>NY</v>
          </cell>
          <cell r="E34" t="str">
            <v>TUTNY</v>
          </cell>
          <cell r="F34">
            <v>40</v>
          </cell>
          <cell r="G34" t="str">
            <v>Sun</v>
          </cell>
          <cell r="H34" t="str">
            <v>Tue</v>
          </cell>
        </row>
        <row r="35">
          <cell r="A35" t="str">
            <v>JKTSA</v>
          </cell>
          <cell r="B35" t="str">
            <v>Indonesia</v>
          </cell>
          <cell r="C35" t="str">
            <v>JKT</v>
          </cell>
          <cell r="D35" t="str">
            <v>SA</v>
          </cell>
          <cell r="E35" t="str">
            <v>JKTSA</v>
          </cell>
          <cell r="F35">
            <v>53</v>
          </cell>
          <cell r="G35" t="str">
            <v>Mon</v>
          </cell>
          <cell r="H35" t="str">
            <v>Wed</v>
          </cell>
        </row>
        <row r="36">
          <cell r="A36" t="str">
            <v>SRGNY</v>
          </cell>
          <cell r="B36" t="str">
            <v>Indonesia</v>
          </cell>
          <cell r="C36" t="str">
            <v>SRG</v>
          </cell>
          <cell r="D36" t="str">
            <v>NY</v>
          </cell>
          <cell r="E36" t="str">
            <v>SRGNY</v>
          </cell>
          <cell r="F36">
            <v>46</v>
          </cell>
          <cell r="G36" t="str">
            <v>Mon</v>
          </cell>
          <cell r="H36" t="str">
            <v>Wed</v>
          </cell>
        </row>
        <row r="37">
          <cell r="A37" t="str">
            <v>SUBNY</v>
          </cell>
          <cell r="B37" t="str">
            <v>Indonesia</v>
          </cell>
          <cell r="C37" t="str">
            <v>SUB</v>
          </cell>
          <cell r="D37" t="str">
            <v>NY</v>
          </cell>
          <cell r="E37" t="str">
            <v>SUBNY</v>
          </cell>
          <cell r="F37">
            <v>46</v>
          </cell>
          <cell r="G37" t="str">
            <v>Mon</v>
          </cell>
          <cell r="H37" t="str">
            <v>Wed</v>
          </cell>
        </row>
        <row r="38">
          <cell r="A38" t="str">
            <v>HFANY</v>
          </cell>
          <cell r="B38" t="str">
            <v>Israel</v>
          </cell>
          <cell r="C38" t="str">
            <v>HFA</v>
          </cell>
          <cell r="D38" t="str">
            <v>NY</v>
          </cell>
          <cell r="E38" t="str">
            <v>HFANY</v>
          </cell>
          <cell r="F38">
            <v>38</v>
          </cell>
          <cell r="G38" t="str">
            <v>Tue</v>
          </cell>
          <cell r="H38" t="str">
            <v>Thu</v>
          </cell>
        </row>
        <row r="39">
          <cell r="A39" t="str">
            <v>HFANY</v>
          </cell>
          <cell r="B39" t="str">
            <v>Jordan</v>
          </cell>
          <cell r="C39" t="str">
            <v>HFA</v>
          </cell>
          <cell r="D39" t="str">
            <v>NY</v>
          </cell>
          <cell r="E39" t="str">
            <v>HFANY</v>
          </cell>
          <cell r="F39">
            <v>38</v>
          </cell>
          <cell r="G39" t="str">
            <v>Tue</v>
          </cell>
          <cell r="H39" t="str">
            <v>Thu</v>
          </cell>
        </row>
        <row r="40">
          <cell r="A40" t="str">
            <v>MBASA</v>
          </cell>
          <cell r="B40" t="str">
            <v>Kenya</v>
          </cell>
          <cell r="C40" t="str">
            <v>MBA</v>
          </cell>
          <cell r="D40" t="str">
            <v>SA</v>
          </cell>
          <cell r="E40" t="str">
            <v>MBASA</v>
          </cell>
          <cell r="F40">
            <v>53</v>
          </cell>
          <cell r="G40" t="str">
            <v>Mon</v>
          </cell>
          <cell r="H40" t="str">
            <v>Wed</v>
          </cell>
        </row>
        <row r="41">
          <cell r="A41" t="str">
            <v>PUSLA</v>
          </cell>
          <cell r="B41" t="str">
            <v>Korea</v>
          </cell>
          <cell r="C41" t="str">
            <v>PUS</v>
          </cell>
          <cell r="D41" t="str">
            <v>LA</v>
          </cell>
          <cell r="E41" t="str">
            <v>PUSLA</v>
          </cell>
          <cell r="F41">
            <v>30</v>
          </cell>
          <cell r="G41" t="str">
            <v>Wed</v>
          </cell>
          <cell r="H41" t="str">
            <v>Fri</v>
          </cell>
        </row>
        <row r="42">
          <cell r="A42" t="str">
            <v>TMMNY</v>
          </cell>
          <cell r="B42" t="str">
            <v>Madagascar</v>
          </cell>
          <cell r="C42" t="str">
            <v>TMM</v>
          </cell>
          <cell r="D42" t="str">
            <v>NY</v>
          </cell>
          <cell r="E42" t="str">
            <v>TMMNY</v>
          </cell>
          <cell r="F42">
            <v>58</v>
          </cell>
          <cell r="G42" t="str">
            <v>Wed</v>
          </cell>
          <cell r="H42" t="str">
            <v>Fri</v>
          </cell>
        </row>
        <row r="43">
          <cell r="A43" t="str">
            <v>PENLA</v>
          </cell>
          <cell r="B43" t="str">
            <v>Malaysia</v>
          </cell>
          <cell r="C43" t="str">
            <v>PEN</v>
          </cell>
          <cell r="D43" t="str">
            <v>LA</v>
          </cell>
          <cell r="E43" t="str">
            <v>PENLA</v>
          </cell>
          <cell r="F43">
            <v>45</v>
          </cell>
          <cell r="G43" t="str">
            <v>Tue</v>
          </cell>
          <cell r="H43" t="str">
            <v>Thu</v>
          </cell>
        </row>
        <row r="44">
          <cell r="A44" t="str">
            <v>PTKLA</v>
          </cell>
          <cell r="B44" t="str">
            <v>Malaysia</v>
          </cell>
          <cell r="C44" t="str">
            <v>PTK</v>
          </cell>
          <cell r="D44" t="str">
            <v>LA</v>
          </cell>
          <cell r="E44" t="str">
            <v>PTKLA</v>
          </cell>
          <cell r="F44">
            <v>45</v>
          </cell>
          <cell r="G44" t="str">
            <v>Tue</v>
          </cell>
          <cell r="H44" t="str">
            <v>Thu</v>
          </cell>
        </row>
        <row r="45">
          <cell r="A45" t="str">
            <v>PLUNY</v>
          </cell>
          <cell r="B45" t="str">
            <v>Mauritius</v>
          </cell>
          <cell r="C45" t="str">
            <v>PLU</v>
          </cell>
          <cell r="D45" t="str">
            <v>NY</v>
          </cell>
          <cell r="E45" t="str">
            <v>PLUNY</v>
          </cell>
          <cell r="F45">
            <v>54</v>
          </cell>
          <cell r="G45" t="str">
            <v>Sun</v>
          </cell>
          <cell r="H45" t="str">
            <v>Tue</v>
          </cell>
        </row>
        <row r="46">
          <cell r="A46" t="str">
            <v>CJSLA</v>
          </cell>
          <cell r="B46" t="str">
            <v>Mexico</v>
          </cell>
          <cell r="C46" t="str">
            <v>CJS</v>
          </cell>
          <cell r="D46" t="str">
            <v>LA</v>
          </cell>
          <cell r="E46" t="str">
            <v>CJSLA</v>
          </cell>
          <cell r="F46">
            <v>18</v>
          </cell>
          <cell r="G46" t="str">
            <v>Mon</v>
          </cell>
          <cell r="H46" t="str">
            <v>Wed</v>
          </cell>
        </row>
        <row r="47">
          <cell r="A47" t="str">
            <v>LZCLA</v>
          </cell>
          <cell r="B47" t="str">
            <v>Mexico</v>
          </cell>
          <cell r="C47" t="str">
            <v>LZC</v>
          </cell>
          <cell r="D47" t="str">
            <v>LA</v>
          </cell>
          <cell r="E47" t="str">
            <v>LZCLA</v>
          </cell>
          <cell r="F47">
            <v>23</v>
          </cell>
          <cell r="G47" t="str">
            <v>Wed</v>
          </cell>
          <cell r="H47" t="str">
            <v>Fri</v>
          </cell>
        </row>
        <row r="48">
          <cell r="A48" t="str">
            <v>MEXTX</v>
          </cell>
          <cell r="B48" t="str">
            <v>Mexico</v>
          </cell>
          <cell r="C48" t="str">
            <v>MEX</v>
          </cell>
          <cell r="D48" t="str">
            <v>TX</v>
          </cell>
          <cell r="E48" t="str">
            <v>MEXTX</v>
          </cell>
          <cell r="F48">
            <v>13</v>
          </cell>
          <cell r="G48" t="str">
            <v>Sat</v>
          </cell>
          <cell r="H48" t="str">
            <v>Mon</v>
          </cell>
        </row>
        <row r="49">
          <cell r="A49" t="str">
            <v>MTYTX</v>
          </cell>
          <cell r="B49" t="str">
            <v>Mexico</v>
          </cell>
          <cell r="C49" t="str">
            <v>MTY</v>
          </cell>
          <cell r="D49" t="str">
            <v>TX</v>
          </cell>
          <cell r="E49" t="str">
            <v>MTYTX</v>
          </cell>
          <cell r="F49">
            <v>13</v>
          </cell>
          <cell r="G49" t="str">
            <v>Sat</v>
          </cell>
          <cell r="H49" t="str">
            <v>Mon</v>
          </cell>
        </row>
        <row r="50">
          <cell r="A50" t="str">
            <v>NOGLA</v>
          </cell>
          <cell r="B50" t="str">
            <v>Mexico</v>
          </cell>
          <cell r="C50" t="str">
            <v>NOG</v>
          </cell>
          <cell r="D50" t="str">
            <v>LA</v>
          </cell>
          <cell r="E50" t="str">
            <v>NOGLA</v>
          </cell>
          <cell r="F50">
            <v>13</v>
          </cell>
          <cell r="G50" t="str">
            <v>Sat</v>
          </cell>
          <cell r="H50" t="str">
            <v>Mon</v>
          </cell>
        </row>
        <row r="51">
          <cell r="A51" t="str">
            <v>PMSMI</v>
          </cell>
          <cell r="B51" t="str">
            <v>Mexico</v>
          </cell>
          <cell r="C51" t="str">
            <v>PMS</v>
          </cell>
          <cell r="D51" t="str">
            <v>MI</v>
          </cell>
          <cell r="E51" t="str">
            <v>PMSMI</v>
          </cell>
          <cell r="F51">
            <v>17</v>
          </cell>
          <cell r="G51" t="str">
            <v>Tue</v>
          </cell>
          <cell r="H51" t="str">
            <v>Thu</v>
          </cell>
        </row>
        <row r="52">
          <cell r="A52" t="str">
            <v>PROMI</v>
          </cell>
          <cell r="B52" t="str">
            <v>Mexico</v>
          </cell>
          <cell r="C52" t="str">
            <v>PRO</v>
          </cell>
          <cell r="D52" t="str">
            <v>MI</v>
          </cell>
          <cell r="E52" t="str">
            <v>PROMI</v>
          </cell>
          <cell r="F52">
            <v>17</v>
          </cell>
          <cell r="G52" t="str">
            <v>Tue</v>
          </cell>
          <cell r="H52" t="str">
            <v>Thu</v>
          </cell>
        </row>
        <row r="53">
          <cell r="A53" t="str">
            <v>RGNNY</v>
          </cell>
          <cell r="B53" t="str">
            <v>Myanmar</v>
          </cell>
          <cell r="C53" t="str">
            <v>RGN</v>
          </cell>
          <cell r="D53" t="str">
            <v>NY</v>
          </cell>
          <cell r="E53" t="str">
            <v>RGNNY</v>
          </cell>
          <cell r="F53">
            <v>45</v>
          </cell>
          <cell r="G53" t="str">
            <v>Tue</v>
          </cell>
          <cell r="H53" t="str">
            <v>Thu</v>
          </cell>
        </row>
        <row r="54">
          <cell r="A54" t="str">
            <v>MGAMI</v>
          </cell>
          <cell r="B54" t="str">
            <v>Nicaragua</v>
          </cell>
          <cell r="C54" t="str">
            <v>MGA</v>
          </cell>
          <cell r="D54" t="str">
            <v>MI</v>
          </cell>
          <cell r="E54" t="str">
            <v>MGAMI</v>
          </cell>
          <cell r="F54">
            <v>17</v>
          </cell>
          <cell r="G54" t="str">
            <v>Tue</v>
          </cell>
          <cell r="H54" t="str">
            <v>Thu</v>
          </cell>
        </row>
        <row r="55">
          <cell r="A55" t="str">
            <v>SLLSA</v>
          </cell>
          <cell r="B55" t="str">
            <v>Oman</v>
          </cell>
          <cell r="C55" t="str">
            <v>SLL</v>
          </cell>
          <cell r="D55" t="str">
            <v>SA</v>
          </cell>
          <cell r="E55" t="str">
            <v>SLLSA</v>
          </cell>
          <cell r="F55">
            <v>38</v>
          </cell>
          <cell r="G55" t="str">
            <v>Tue</v>
          </cell>
          <cell r="H55" t="str">
            <v>Thu</v>
          </cell>
        </row>
        <row r="56">
          <cell r="A56" t="str">
            <v>KHINY</v>
          </cell>
          <cell r="B56" t="str">
            <v>Pakistan</v>
          </cell>
          <cell r="C56" t="str">
            <v>KHI</v>
          </cell>
          <cell r="D56" t="str">
            <v>NY</v>
          </cell>
          <cell r="E56" t="str">
            <v>KHINY</v>
          </cell>
          <cell r="F56">
            <v>40</v>
          </cell>
          <cell r="G56" t="str">
            <v>Sun</v>
          </cell>
          <cell r="H56" t="str">
            <v>Tue</v>
          </cell>
        </row>
        <row r="57">
          <cell r="A57" t="str">
            <v>MNLLA</v>
          </cell>
          <cell r="B57" t="str">
            <v>Philippines</v>
          </cell>
          <cell r="C57" t="str">
            <v>MNL</v>
          </cell>
          <cell r="D57" t="str">
            <v>LA</v>
          </cell>
          <cell r="E57" t="str">
            <v>MNLLA</v>
          </cell>
          <cell r="F57">
            <v>38</v>
          </cell>
          <cell r="G57" t="str">
            <v>Tue</v>
          </cell>
          <cell r="H57" t="str">
            <v>Thu</v>
          </cell>
        </row>
        <row r="58">
          <cell r="A58" t="str">
            <v>LISNY</v>
          </cell>
          <cell r="B58" t="str">
            <v>Portugal</v>
          </cell>
          <cell r="C58" t="str">
            <v>LIS</v>
          </cell>
          <cell r="D58" t="str">
            <v>NY</v>
          </cell>
          <cell r="E58" t="str">
            <v>LISNY</v>
          </cell>
          <cell r="F58">
            <v>24</v>
          </cell>
          <cell r="G58" t="str">
            <v>Tue</v>
          </cell>
          <cell r="H58" t="str">
            <v>Thu</v>
          </cell>
        </row>
        <row r="59">
          <cell r="A59" t="str">
            <v>OPTNY</v>
          </cell>
          <cell r="B59" t="str">
            <v>Portugal</v>
          </cell>
          <cell r="C59" t="str">
            <v>OPT</v>
          </cell>
          <cell r="D59" t="str">
            <v>NY</v>
          </cell>
          <cell r="E59" t="str">
            <v>OPTNY</v>
          </cell>
          <cell r="F59">
            <v>30</v>
          </cell>
          <cell r="G59" t="str">
            <v>Wed</v>
          </cell>
          <cell r="H59" t="str">
            <v>Fri</v>
          </cell>
        </row>
        <row r="60">
          <cell r="A60" t="str">
            <v>SPNLA</v>
          </cell>
          <cell r="B60" t="str">
            <v>Saipan</v>
          </cell>
          <cell r="C60" t="str">
            <v>SPN</v>
          </cell>
          <cell r="D60" t="str">
            <v>LA</v>
          </cell>
          <cell r="E60" t="str">
            <v>SPNLA</v>
          </cell>
          <cell r="F60">
            <v>37</v>
          </cell>
          <cell r="G60" t="str">
            <v>Wed</v>
          </cell>
          <cell r="H60" t="str">
            <v>Fri</v>
          </cell>
        </row>
        <row r="61">
          <cell r="A61" t="str">
            <v>SINLA</v>
          </cell>
          <cell r="B61" t="str">
            <v>Singapore</v>
          </cell>
          <cell r="C61" t="str">
            <v>SIN</v>
          </cell>
          <cell r="D61" t="str">
            <v>LA</v>
          </cell>
          <cell r="E61" t="str">
            <v>SINLA</v>
          </cell>
          <cell r="F61">
            <v>44</v>
          </cell>
          <cell r="G61" t="str">
            <v>Wed</v>
          </cell>
          <cell r="H61" t="str">
            <v>Fri</v>
          </cell>
        </row>
        <row r="62">
          <cell r="A62" t="str">
            <v>DURNY</v>
          </cell>
          <cell r="B62" t="str">
            <v>South Africa</v>
          </cell>
          <cell r="C62" t="str">
            <v>DUR</v>
          </cell>
          <cell r="D62" t="str">
            <v>NY</v>
          </cell>
          <cell r="E62" t="str">
            <v>DURNY</v>
          </cell>
          <cell r="F62">
            <v>45</v>
          </cell>
          <cell r="G62" t="str">
            <v>Tue</v>
          </cell>
          <cell r="H62" t="str">
            <v>Thu</v>
          </cell>
        </row>
        <row r="63">
          <cell r="A63" t="str">
            <v>ALCNY</v>
          </cell>
          <cell r="B63" t="str">
            <v>Spain</v>
          </cell>
          <cell r="C63" t="str">
            <v>ALC</v>
          </cell>
          <cell r="D63" t="str">
            <v>NY</v>
          </cell>
          <cell r="E63" t="str">
            <v>ALCNY</v>
          </cell>
          <cell r="F63">
            <v>23</v>
          </cell>
          <cell r="G63" t="str">
            <v>Wed</v>
          </cell>
          <cell r="H63" t="str">
            <v>Fri</v>
          </cell>
        </row>
        <row r="64">
          <cell r="A64" t="str">
            <v>VLCNY</v>
          </cell>
          <cell r="B64" t="str">
            <v>Spain</v>
          </cell>
          <cell r="C64" t="str">
            <v>VLC</v>
          </cell>
          <cell r="D64" t="str">
            <v>NY</v>
          </cell>
          <cell r="E64" t="str">
            <v>VLCNY</v>
          </cell>
          <cell r="F64">
            <v>23</v>
          </cell>
          <cell r="G64" t="str">
            <v>Wed</v>
          </cell>
          <cell r="H64" t="str">
            <v>Fri</v>
          </cell>
        </row>
        <row r="65">
          <cell r="A65" t="str">
            <v>CMBNY</v>
          </cell>
          <cell r="B65" t="str">
            <v>Sri Lanka</v>
          </cell>
          <cell r="C65" t="str">
            <v>CMB</v>
          </cell>
          <cell r="D65" t="str">
            <v>NY</v>
          </cell>
          <cell r="E65" t="str">
            <v>CMBNY</v>
          </cell>
          <cell r="F65">
            <v>40</v>
          </cell>
          <cell r="G65" t="str">
            <v>Sun</v>
          </cell>
          <cell r="H65" t="str">
            <v>Tue</v>
          </cell>
        </row>
        <row r="66">
          <cell r="A66" t="str">
            <v>KEELA</v>
          </cell>
          <cell r="B66" t="str">
            <v>Taiwan</v>
          </cell>
          <cell r="C66" t="str">
            <v>KEE</v>
          </cell>
          <cell r="D66" t="str">
            <v>LA</v>
          </cell>
          <cell r="E66" t="str">
            <v>KEELA</v>
          </cell>
          <cell r="F66">
            <v>32</v>
          </cell>
          <cell r="G66" t="str">
            <v>Mon</v>
          </cell>
          <cell r="H66" t="str">
            <v>Wed</v>
          </cell>
        </row>
        <row r="67">
          <cell r="A67" t="str">
            <v>KHHLA</v>
          </cell>
          <cell r="B67" t="str">
            <v>Taiwan</v>
          </cell>
          <cell r="C67" t="str">
            <v>KHH</v>
          </cell>
          <cell r="D67" t="str">
            <v>LA</v>
          </cell>
          <cell r="E67" t="str">
            <v>KHHLA</v>
          </cell>
          <cell r="F67">
            <v>32</v>
          </cell>
          <cell r="G67" t="str">
            <v>Mon</v>
          </cell>
          <cell r="H67" t="str">
            <v>Wed</v>
          </cell>
        </row>
        <row r="68">
          <cell r="A68" t="str">
            <v>BKKLA</v>
          </cell>
          <cell r="B68" t="str">
            <v>Thailand</v>
          </cell>
          <cell r="C68" t="str">
            <v>BKK</v>
          </cell>
          <cell r="D68" t="str">
            <v>LA</v>
          </cell>
          <cell r="E68" t="str">
            <v>BKKLA</v>
          </cell>
          <cell r="F68">
            <v>39</v>
          </cell>
          <cell r="G68" t="str">
            <v>Mon</v>
          </cell>
          <cell r="H68" t="str">
            <v>Wed</v>
          </cell>
        </row>
        <row r="69">
          <cell r="A69" t="str">
            <v>GE4NY</v>
          </cell>
          <cell r="B69" t="str">
            <v>Turkey</v>
          </cell>
          <cell r="C69" t="str">
            <v>GE4</v>
          </cell>
          <cell r="D69" t="str">
            <v>NY</v>
          </cell>
          <cell r="E69" t="str">
            <v>GE4NY</v>
          </cell>
          <cell r="F69">
            <v>40</v>
          </cell>
          <cell r="G69" t="str">
            <v>Sun</v>
          </cell>
          <cell r="H69" t="str">
            <v>Tue</v>
          </cell>
        </row>
        <row r="70">
          <cell r="A70" t="str">
            <v>ISTNY</v>
          </cell>
          <cell r="B70" t="str">
            <v>Turkey</v>
          </cell>
          <cell r="C70" t="str">
            <v>IST</v>
          </cell>
          <cell r="D70" t="str">
            <v>NY</v>
          </cell>
          <cell r="E70" t="str">
            <v>ISTNY</v>
          </cell>
          <cell r="F70">
            <v>39</v>
          </cell>
          <cell r="G70" t="str">
            <v>Mon</v>
          </cell>
          <cell r="H70" t="str">
            <v>Wed</v>
          </cell>
        </row>
        <row r="71">
          <cell r="A71" t="str">
            <v>IZMNY</v>
          </cell>
          <cell r="B71" t="str">
            <v>Turkey</v>
          </cell>
          <cell r="C71" t="str">
            <v>IZM</v>
          </cell>
          <cell r="D71" t="str">
            <v>NY</v>
          </cell>
          <cell r="E71" t="str">
            <v>IZMNY</v>
          </cell>
          <cell r="F71">
            <v>39</v>
          </cell>
          <cell r="G71" t="str">
            <v>Mon</v>
          </cell>
          <cell r="H71" t="str">
            <v>Wed</v>
          </cell>
        </row>
        <row r="72">
          <cell r="A72" t="str">
            <v>QINNY</v>
          </cell>
          <cell r="B72" t="str">
            <v>Turkey</v>
          </cell>
          <cell r="C72" t="str">
            <v>QIN</v>
          </cell>
          <cell r="D72" t="str">
            <v>NY</v>
          </cell>
          <cell r="E72" t="str">
            <v>QINNY</v>
          </cell>
          <cell r="F72">
            <v>40</v>
          </cell>
          <cell r="G72" t="str">
            <v>Sun</v>
          </cell>
          <cell r="H72" t="str">
            <v>Tue</v>
          </cell>
        </row>
        <row r="73">
          <cell r="A73" t="str">
            <v>DXBNY</v>
          </cell>
          <cell r="B73" t="str">
            <v>United Arab Emirates</v>
          </cell>
          <cell r="C73" t="str">
            <v>DXB</v>
          </cell>
          <cell r="D73" t="str">
            <v>NY</v>
          </cell>
          <cell r="E73" t="str">
            <v>DXBNY</v>
          </cell>
          <cell r="F73">
            <v>39</v>
          </cell>
          <cell r="G73" t="str">
            <v>Mon</v>
          </cell>
          <cell r="H73" t="str">
            <v>Wed</v>
          </cell>
        </row>
        <row r="74">
          <cell r="A74" t="str">
            <v>DADLA</v>
          </cell>
          <cell r="B74" t="str">
            <v>Vietnam</v>
          </cell>
          <cell r="C74" t="str">
            <v>DAD</v>
          </cell>
          <cell r="D74" t="str">
            <v>LA</v>
          </cell>
          <cell r="E74" t="str">
            <v>DADLA</v>
          </cell>
          <cell r="F74">
            <v>38</v>
          </cell>
          <cell r="G74" t="str">
            <v>Tue</v>
          </cell>
          <cell r="H74" t="str">
            <v>Thu</v>
          </cell>
        </row>
        <row r="75">
          <cell r="A75" t="str">
            <v>HPHLA</v>
          </cell>
          <cell r="B75" t="str">
            <v>Vietnam</v>
          </cell>
          <cell r="C75" t="str">
            <v>HPH</v>
          </cell>
          <cell r="D75" t="str">
            <v>LA</v>
          </cell>
          <cell r="E75" t="str">
            <v>HPHLA</v>
          </cell>
          <cell r="F75">
            <v>39</v>
          </cell>
          <cell r="G75" t="str">
            <v>Mon</v>
          </cell>
          <cell r="H75" t="str">
            <v>Wed</v>
          </cell>
        </row>
        <row r="76">
          <cell r="A76" t="str">
            <v>SGNLA</v>
          </cell>
          <cell r="B76" t="str">
            <v>Vietnam</v>
          </cell>
          <cell r="C76" t="str">
            <v>SGN</v>
          </cell>
          <cell r="D76" t="str">
            <v>LA</v>
          </cell>
          <cell r="E76" t="str">
            <v>SGNLA</v>
          </cell>
          <cell r="F76">
            <v>37</v>
          </cell>
          <cell r="G76" t="str">
            <v>Wed</v>
          </cell>
          <cell r="H76" t="str">
            <v>Fri</v>
          </cell>
        </row>
        <row r="77">
          <cell r="A77" t="str">
            <v>VUTLA</v>
          </cell>
          <cell r="B77" t="str">
            <v>Vietnam</v>
          </cell>
          <cell r="C77" t="str">
            <v>VUT</v>
          </cell>
          <cell r="D77" t="str">
            <v>LA</v>
          </cell>
          <cell r="E77" t="str">
            <v>VUTLA</v>
          </cell>
          <cell r="F77">
            <v>37</v>
          </cell>
          <cell r="G77" t="str">
            <v>Wed</v>
          </cell>
          <cell r="H77" t="str">
            <v>Fri</v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</sheetData>
      <sheetData sheetId="5">
        <row r="2">
          <cell r="A2" t="str">
            <v>Feb Wk 1</v>
          </cell>
        </row>
      </sheetData>
      <sheetData sheetId="6">
        <row r="2">
          <cell r="C2" t="str">
            <v>Dev Choice
Style #</v>
          </cell>
        </row>
      </sheetData>
      <sheetData sheetId="7" refreshError="1"/>
      <sheetData sheetId="8" refreshError="1"/>
      <sheetData sheetId="9" refreshError="1"/>
      <sheetData sheetId="10" refreshError="1"/>
      <sheetData sheetId="11"/>
      <sheetData sheetId="12">
        <row r="3">
          <cell r="C3" t="str">
            <v>ECOM</v>
          </cell>
        </row>
      </sheetData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A3DEC-9327-40A3-8EEB-BF51BB447908}">
  <dimension ref="A1:BL20"/>
  <sheetViews>
    <sheetView tabSelected="1" topLeftCell="F1" zoomScaleNormal="100" workbookViewId="0">
      <selection activeCell="N7" sqref="N7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0.7265625" style="2" customWidth="1"/>
    <col min="6" max="6" width="11.26953125" style="2" customWidth="1"/>
    <col min="7" max="7" width="7.54296875" style="2" customWidth="1"/>
    <col min="8" max="9" width="7.453125" style="2" customWidth="1"/>
    <col min="10" max="10" width="24" style="2" customWidth="1"/>
    <col min="11" max="11" width="15.54296875" style="3" customWidth="1"/>
    <col min="12" max="12" width="9.26953125" style="2" bestFit="1" customWidth="1"/>
    <col min="13" max="13" width="12.1796875" style="2" customWidth="1"/>
    <col min="14" max="14" width="6.1796875" style="2" customWidth="1"/>
    <col min="15" max="15" width="8.54296875" style="2" customWidth="1"/>
    <col min="16" max="17" width="11.36328125" style="2" customWidth="1"/>
    <col min="18" max="18" width="5.54296875" style="2" customWidth="1"/>
    <col min="19" max="19" width="9.7265625" style="4" customWidth="1"/>
    <col min="20" max="20" width="8" style="5" customWidth="1"/>
    <col min="21" max="21" width="12" style="6" customWidth="1"/>
    <col min="22" max="22" width="8.54296875" style="6" customWidth="1"/>
    <col min="23" max="23" width="8.1796875" style="6" customWidth="1"/>
    <col min="24" max="24" width="9.453125" style="2" customWidth="1"/>
    <col min="25" max="25" width="8.1796875" style="7" customWidth="1"/>
    <col min="26" max="26" width="8.7265625" style="7" customWidth="1"/>
    <col min="27" max="27" width="7.1796875" style="7" customWidth="1"/>
    <col min="28" max="28" width="9" style="5" customWidth="1"/>
    <col min="29" max="29" width="6.26953125" style="8" customWidth="1"/>
    <col min="30" max="30" width="10" style="9" customWidth="1"/>
    <col min="31" max="31" width="9.81640625" style="8" customWidth="1"/>
    <col min="32" max="32" width="7.81640625" style="2" customWidth="1"/>
    <col min="33" max="33" width="8.81640625" style="6" customWidth="1"/>
    <col min="34" max="34" width="7.81640625" style="2" customWidth="1"/>
    <col min="35" max="35" width="8.453125" style="10" customWidth="1"/>
    <col min="36" max="36" width="9" style="6" customWidth="1"/>
    <col min="37" max="37" width="8.453125" style="6" customWidth="1"/>
    <col min="38" max="38" width="7.81640625" style="10" customWidth="1"/>
    <col min="39" max="39" width="5.81640625" style="6" customWidth="1"/>
    <col min="40" max="40" width="8.1796875" style="10" customWidth="1"/>
    <col min="41" max="41" width="9.26953125" style="6" customWidth="1"/>
    <col min="42" max="42" width="11.54296875" style="10" customWidth="1"/>
    <col min="43" max="43" width="10.81640625" style="6" customWidth="1"/>
    <col min="44" max="45" width="9.54296875" style="10" customWidth="1"/>
    <col min="46" max="46" width="10" style="6" customWidth="1"/>
    <col min="47" max="47" width="9.54296875" style="6" customWidth="1"/>
    <col min="48" max="48" width="11.81640625" style="6" customWidth="1"/>
    <col min="49" max="49" width="7.1796875" style="10" customWidth="1"/>
    <col min="50" max="50" width="7.81640625" style="10" customWidth="1"/>
    <col min="51" max="51" width="9.54296875" style="6" customWidth="1"/>
    <col min="52" max="52" width="7.7265625" style="6" customWidth="1"/>
    <col min="53" max="53" width="8.26953125" style="10" customWidth="1"/>
    <col min="54" max="54" width="9.1796875" style="6" customWidth="1"/>
    <col min="55" max="55" width="9.1796875" style="2" customWidth="1"/>
    <col min="56" max="57" width="9.1796875" style="2"/>
    <col min="58" max="59" width="9.1796875" style="6"/>
    <col min="60" max="60" width="9.1796875" style="2"/>
    <col min="61" max="61" width="10.1796875" style="6" customWidth="1"/>
    <col min="62" max="62" width="9.1796875" style="2"/>
    <col min="63" max="64" width="12.7265625" style="2" bestFit="1" customWidth="1"/>
    <col min="65" max="16384" width="9.1796875" style="2"/>
  </cols>
  <sheetData>
    <row r="1" spans="1:64" ht="68.150000000000006" customHeight="1" x14ac:dyDescent="0.3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1" t="s">
        <v>41</v>
      </c>
      <c r="AQ1" s="30" t="s">
        <v>42</v>
      </c>
      <c r="AR1" s="33" t="s">
        <v>43</v>
      </c>
      <c r="AS1" s="30" t="s">
        <v>44</v>
      </c>
      <c r="AT1" s="24" t="s">
        <v>45</v>
      </c>
      <c r="AU1" s="31" t="s">
        <v>46</v>
      </c>
      <c r="AV1" s="30" t="s">
        <v>47</v>
      </c>
      <c r="AW1" s="13" t="s">
        <v>48</v>
      </c>
      <c r="AX1" s="31" t="s">
        <v>49</v>
      </c>
      <c r="AY1" s="30" t="s">
        <v>50</v>
      </c>
      <c r="AZ1" s="13" t="s">
        <v>51</v>
      </c>
      <c r="BA1" s="31" t="s">
        <v>52</v>
      </c>
      <c r="BB1" s="30" t="s">
        <v>53</v>
      </c>
      <c r="BC1" s="30" t="s">
        <v>54</v>
      </c>
      <c r="BD1" s="34" t="s">
        <v>55</v>
      </c>
      <c r="BE1" s="35" t="s">
        <v>56</v>
      </c>
      <c r="BF1" s="36" t="s">
        <v>57</v>
      </c>
      <c r="BG1" s="37" t="s">
        <v>58</v>
      </c>
      <c r="BH1" s="38" t="s">
        <v>59</v>
      </c>
      <c r="BI1" s="39" t="s">
        <v>60</v>
      </c>
      <c r="BJ1" s="13" t="s">
        <v>61</v>
      </c>
      <c r="BK1" s="40" t="s">
        <v>62</v>
      </c>
      <c r="BL1" s="40" t="s">
        <v>63</v>
      </c>
    </row>
    <row r="2" spans="1:64" ht="30" customHeight="1" x14ac:dyDescent="0.35">
      <c r="A2" s="41">
        <v>1</v>
      </c>
      <c r="B2" s="42"/>
      <c r="C2" s="42"/>
      <c r="D2" s="42" t="s">
        <v>64</v>
      </c>
      <c r="E2" s="42"/>
      <c r="F2" s="42" t="s">
        <v>65</v>
      </c>
      <c r="G2" s="42"/>
      <c r="H2" s="43" t="s">
        <v>66</v>
      </c>
      <c r="I2" s="42" t="s">
        <v>67</v>
      </c>
      <c r="J2" s="42" t="s">
        <v>68</v>
      </c>
      <c r="K2" s="44" t="s">
        <v>69</v>
      </c>
      <c r="L2" s="42" t="s">
        <v>70</v>
      </c>
      <c r="M2" s="42" t="s">
        <v>71</v>
      </c>
      <c r="N2" s="42"/>
      <c r="O2" s="42"/>
      <c r="P2" s="45" t="s">
        <v>72</v>
      </c>
      <c r="Q2" s="42"/>
      <c r="R2" s="42" t="s">
        <v>73</v>
      </c>
      <c r="S2" s="46"/>
      <c r="T2" s="47">
        <v>7.95</v>
      </c>
      <c r="U2" s="48">
        <f>[1]CCD1119!H3</f>
        <v>10.75</v>
      </c>
      <c r="V2" s="49">
        <f>U2</f>
        <v>10.75</v>
      </c>
      <c r="W2" s="12"/>
      <c r="X2" s="42" t="s">
        <v>74</v>
      </c>
      <c r="Y2" s="50">
        <v>38</v>
      </c>
      <c r="Z2" s="50">
        <v>30</v>
      </c>
      <c r="AA2" s="50">
        <v>25</v>
      </c>
      <c r="AB2" s="47">
        <v>5</v>
      </c>
      <c r="AC2" s="51">
        <v>2</v>
      </c>
      <c r="AD2" s="52">
        <f>IF(Y2="","",Y2*Z2*AA2/1000000)</f>
        <v>2.8500000000000001E-2</v>
      </c>
      <c r="AE2" s="53">
        <f>IF(AC2="","",65/AD2*AC2)</f>
        <v>4561.4035087719294</v>
      </c>
      <c r="AF2" s="42">
        <v>2400</v>
      </c>
      <c r="AG2" s="54">
        <f>IF(ISERROR(AF2/AE2),"",AF2/AE2)</f>
        <v>0.52615384615384619</v>
      </c>
      <c r="AH2" s="42" t="s">
        <v>75</v>
      </c>
      <c r="AI2" s="55">
        <v>0.314</v>
      </c>
      <c r="AJ2" s="54">
        <f>IF(ISERROR(V2*AI2),"",V2*AI2)</f>
        <v>3.3755000000000002</v>
      </c>
      <c r="AK2" s="54">
        <f t="shared" ref="AK2:AK20" si="0">IF(ISERROR(V2+AG2+AJ2),"",V2+AG2+AJ2)</f>
        <v>14.651653846153847</v>
      </c>
      <c r="AL2" s="55">
        <v>0.04</v>
      </c>
      <c r="AM2" s="54">
        <f t="shared" ref="AM2:AM20" si="1">IF(ISERROR(BF2*AL2),"",BF2*AL2)</f>
        <v>0.73840000000000006</v>
      </c>
      <c r="AN2" s="55">
        <v>0.11749999999999999</v>
      </c>
      <c r="AO2" s="54">
        <f t="shared" ref="AO2:AO20" si="2">IF(ISERROR(BF2*AN2),"",BF2*AN2)</f>
        <v>2.1690499999999999</v>
      </c>
      <c r="AP2" s="55">
        <v>0</v>
      </c>
      <c r="AQ2" s="54">
        <f t="shared" ref="AQ2:AQ20" si="3">IF(ISERROR(BF2*AP2),"",BF2*AP2)</f>
        <v>0</v>
      </c>
      <c r="AR2" s="55">
        <v>0</v>
      </c>
      <c r="AS2" s="54">
        <f>IF(ISERROR(BF2*AR2),"",BF2*AR2)</f>
        <v>0</v>
      </c>
      <c r="AT2" s="42">
        <v>0</v>
      </c>
      <c r="AU2" s="55">
        <v>0</v>
      </c>
      <c r="AV2" s="54">
        <f t="shared" ref="AV2:AV20" si="4">IF(ISERROR(BF2*AU2),"",BF2*AU2)</f>
        <v>0</v>
      </c>
      <c r="AW2" s="54">
        <v>0</v>
      </c>
      <c r="AX2" s="55">
        <v>0</v>
      </c>
      <c r="AY2" s="54">
        <f>IF(ISERROR(BF2*AX2),"",BF2*AX2)</f>
        <v>0</v>
      </c>
      <c r="AZ2" s="54">
        <v>0</v>
      </c>
      <c r="BA2" s="55">
        <v>0</v>
      </c>
      <c r="BB2" s="54">
        <f>IF(ISERROR(BF2*BA2),"",BF2*BA2)</f>
        <v>0</v>
      </c>
      <c r="BC2" s="54">
        <f t="shared" ref="BC2:BC20" si="5">IF(ISERROR(AM2+AO2+AQ2+AV2),"",AM2+AO2+AQ2+AV2)</f>
        <v>2.9074499999999999</v>
      </c>
      <c r="BD2" s="54">
        <f t="shared" ref="BD2:BD20" si="6">IF(ISERROR(AK2+BC2),"",AK2+BC2)</f>
        <v>17.559103846153846</v>
      </c>
      <c r="BE2" s="56">
        <f t="shared" ref="BE2:BE20" si="7">IF(ISERROR((BF2-BD2)/BF2),"",(BF2-BD2)/BF2)</f>
        <v>4.8802608550712612E-2</v>
      </c>
      <c r="BF2" s="12">
        <v>18.46</v>
      </c>
      <c r="BG2" s="12">
        <v>74.989999999999995</v>
      </c>
      <c r="BH2" s="56">
        <f>IF(ISERROR((BG2-BF2)/BG2),"",(BG2-BF2)/BG2)</f>
        <v>0.7538338445126016</v>
      </c>
      <c r="BI2" s="12"/>
      <c r="BJ2" s="11">
        <v>44292</v>
      </c>
      <c r="BK2" s="54">
        <f>IF(ISERROR(BD2*BJ2),"",BD2*BJ2)</f>
        <v>777727.82755384617</v>
      </c>
      <c r="BL2" s="54">
        <f>IF(ISERROR(BF2*BJ2),"",BF2*BJ2)</f>
        <v>817630.32000000007</v>
      </c>
    </row>
    <row r="3" spans="1:64" ht="30" customHeight="1" x14ac:dyDescent="0.35">
      <c r="A3" s="41">
        <v>2</v>
      </c>
      <c r="B3" s="42"/>
      <c r="C3" s="42"/>
      <c r="D3" s="42" t="s">
        <v>64</v>
      </c>
      <c r="E3" s="42"/>
      <c r="F3" s="42" t="s">
        <v>65</v>
      </c>
      <c r="G3" s="42"/>
      <c r="H3" s="43" t="s">
        <v>66</v>
      </c>
      <c r="I3" s="42" t="s">
        <v>67</v>
      </c>
      <c r="J3" s="42" t="s">
        <v>68</v>
      </c>
      <c r="K3" s="44" t="s">
        <v>76</v>
      </c>
      <c r="L3" s="42" t="s">
        <v>70</v>
      </c>
      <c r="M3" s="42" t="s">
        <v>77</v>
      </c>
      <c r="N3" s="42"/>
      <c r="O3" s="42"/>
      <c r="P3" s="45" t="s">
        <v>78</v>
      </c>
      <c r="Q3" s="42"/>
      <c r="R3" s="42" t="s">
        <v>73</v>
      </c>
      <c r="S3" s="46"/>
      <c r="T3" s="47">
        <v>7.95</v>
      </c>
      <c r="U3" s="48">
        <f>[1]CCD1119!H3</f>
        <v>10.75</v>
      </c>
      <c r="V3" s="49">
        <f t="shared" ref="V3:V20" si="8">U3</f>
        <v>10.75</v>
      </c>
      <c r="W3" s="12"/>
      <c r="X3" s="42" t="s">
        <v>74</v>
      </c>
      <c r="Y3" s="50">
        <v>38</v>
      </c>
      <c r="Z3" s="50">
        <v>30</v>
      </c>
      <c r="AA3" s="50">
        <v>25</v>
      </c>
      <c r="AB3" s="47">
        <v>5</v>
      </c>
      <c r="AC3" s="51">
        <v>2</v>
      </c>
      <c r="AD3" s="52">
        <f t="shared" ref="AD3:AD20" si="9">IF(Y3="","",Y3*Z3*AA3/1000000)</f>
        <v>2.8500000000000001E-2</v>
      </c>
      <c r="AE3" s="53">
        <f t="shared" ref="AE3:AE20" si="10">IF(AC3="","",65/AD3*AC3)</f>
        <v>4561.4035087719294</v>
      </c>
      <c r="AF3" s="42">
        <v>2400</v>
      </c>
      <c r="AG3" s="54">
        <f t="shared" ref="AG3:AG20" si="11">IF(ISERROR(AF3/AE3),"",AF3/AE3)</f>
        <v>0.52615384615384619</v>
      </c>
      <c r="AH3" s="42" t="s">
        <v>75</v>
      </c>
      <c r="AI3" s="55">
        <v>0.314</v>
      </c>
      <c r="AJ3" s="54">
        <f>IF(ISERROR(V3*AI3),"",V3*AI3)</f>
        <v>3.3755000000000002</v>
      </c>
      <c r="AK3" s="54">
        <f t="shared" si="0"/>
        <v>14.651653846153847</v>
      </c>
      <c r="AL3" s="55">
        <v>0.04</v>
      </c>
      <c r="AM3" s="54">
        <f t="shared" si="1"/>
        <v>0.73840000000000006</v>
      </c>
      <c r="AN3" s="55">
        <v>0.11749999999999999</v>
      </c>
      <c r="AO3" s="54">
        <f t="shared" si="2"/>
        <v>2.1690499999999999</v>
      </c>
      <c r="AP3" s="55">
        <v>0</v>
      </c>
      <c r="AQ3" s="54">
        <f t="shared" si="3"/>
        <v>0</v>
      </c>
      <c r="AR3" s="55">
        <v>0</v>
      </c>
      <c r="AS3" s="54">
        <f t="shared" ref="AS3:AS20" si="12">IF(ISERROR(BF3*AR3),"",BF3*AR3)</f>
        <v>0</v>
      </c>
      <c r="AT3" s="42">
        <v>0</v>
      </c>
      <c r="AU3" s="55">
        <v>0</v>
      </c>
      <c r="AV3" s="54">
        <f t="shared" si="4"/>
        <v>0</v>
      </c>
      <c r="AW3" s="54">
        <v>0</v>
      </c>
      <c r="AX3" s="55">
        <v>0</v>
      </c>
      <c r="AY3" s="54">
        <f t="shared" ref="AY3:AY20" si="13">IF(ISERROR(BF3*AX3),"",BF3*AX3)</f>
        <v>0</v>
      </c>
      <c r="AZ3" s="54">
        <v>0</v>
      </c>
      <c r="BA3" s="55">
        <v>0</v>
      </c>
      <c r="BB3" s="54">
        <f t="shared" ref="BB3:BB20" si="14">IF(ISERROR(BF3*BA3),"",BF3*BA3)</f>
        <v>0</v>
      </c>
      <c r="BC3" s="54">
        <f t="shared" si="5"/>
        <v>2.9074499999999999</v>
      </c>
      <c r="BD3" s="54">
        <f t="shared" si="6"/>
        <v>17.559103846153846</v>
      </c>
      <c r="BE3" s="56">
        <f t="shared" si="7"/>
        <v>4.8802608550712612E-2</v>
      </c>
      <c r="BF3" s="12">
        <v>18.46</v>
      </c>
      <c r="BG3" s="12">
        <v>74.989999999999995</v>
      </c>
      <c r="BH3" s="56">
        <f t="shared" ref="BH3:BH20" si="15">IF(ISERROR((BG3-BF3)/BG3),"",(BG3-BF3)/BG3)</f>
        <v>0.7538338445126016</v>
      </c>
      <c r="BI3" s="12"/>
      <c r="BJ3" s="11">
        <v>26106</v>
      </c>
      <c r="BK3" s="54">
        <f t="shared" ref="BK3:BK20" si="16">IF(ISERROR(BD3*BJ3),"",BD3*BJ3)</f>
        <v>458397.96500769228</v>
      </c>
      <c r="BL3" s="54">
        <f t="shared" ref="BL3:BL20" si="17">IF(ISERROR(BF3*BJ3),"",BF3*BJ3)</f>
        <v>481916.76</v>
      </c>
    </row>
    <row r="4" spans="1:64" ht="30" customHeight="1" x14ac:dyDescent="0.35">
      <c r="A4" s="41">
        <v>3</v>
      </c>
      <c r="B4" s="42"/>
      <c r="C4" s="42"/>
      <c r="D4" s="42" t="s">
        <v>64</v>
      </c>
      <c r="E4" s="42"/>
      <c r="F4" s="42" t="s">
        <v>65</v>
      </c>
      <c r="G4" s="42"/>
      <c r="H4" s="43" t="s">
        <v>66</v>
      </c>
      <c r="I4" s="42" t="s">
        <v>67</v>
      </c>
      <c r="J4" s="42" t="s">
        <v>68</v>
      </c>
      <c r="K4" s="44" t="s">
        <v>76</v>
      </c>
      <c r="L4" s="42" t="s">
        <v>70</v>
      </c>
      <c r="M4" s="42" t="s">
        <v>79</v>
      </c>
      <c r="N4" s="42"/>
      <c r="O4" s="42"/>
      <c r="P4" s="45" t="s">
        <v>80</v>
      </c>
      <c r="Q4" s="42"/>
      <c r="R4" s="42" t="s">
        <v>73</v>
      </c>
      <c r="S4" s="46"/>
      <c r="T4" s="47">
        <v>7.95</v>
      </c>
      <c r="U4" s="48">
        <f>[1]CCD1119!H3</f>
        <v>10.75</v>
      </c>
      <c r="V4" s="49">
        <f t="shared" si="8"/>
        <v>10.75</v>
      </c>
      <c r="W4" s="12"/>
      <c r="X4" s="42" t="s">
        <v>74</v>
      </c>
      <c r="Y4" s="50">
        <v>38</v>
      </c>
      <c r="Z4" s="50">
        <v>30</v>
      </c>
      <c r="AA4" s="50">
        <v>25</v>
      </c>
      <c r="AB4" s="47">
        <v>5</v>
      </c>
      <c r="AC4" s="51">
        <v>2</v>
      </c>
      <c r="AD4" s="52">
        <f t="shared" si="9"/>
        <v>2.8500000000000001E-2</v>
      </c>
      <c r="AE4" s="53">
        <f t="shared" si="10"/>
        <v>4561.4035087719294</v>
      </c>
      <c r="AF4" s="42">
        <v>2400</v>
      </c>
      <c r="AG4" s="54">
        <f t="shared" si="11"/>
        <v>0.52615384615384619</v>
      </c>
      <c r="AH4" s="42" t="s">
        <v>75</v>
      </c>
      <c r="AI4" s="55">
        <v>0.314</v>
      </c>
      <c r="AJ4" s="54">
        <f t="shared" ref="AJ4:AJ20" si="18">IF(ISERROR(V4*AI4),"",V4*AI4)</f>
        <v>3.3755000000000002</v>
      </c>
      <c r="AK4" s="54">
        <f t="shared" si="0"/>
        <v>14.651653846153847</v>
      </c>
      <c r="AL4" s="55">
        <v>0.04</v>
      </c>
      <c r="AM4" s="54">
        <f t="shared" si="1"/>
        <v>0.73840000000000006</v>
      </c>
      <c r="AN4" s="55">
        <v>0.11749999999999999</v>
      </c>
      <c r="AO4" s="54">
        <f t="shared" si="2"/>
        <v>2.1690499999999999</v>
      </c>
      <c r="AP4" s="55">
        <v>0</v>
      </c>
      <c r="AQ4" s="54">
        <f t="shared" si="3"/>
        <v>0</v>
      </c>
      <c r="AR4" s="55">
        <v>0</v>
      </c>
      <c r="AS4" s="54">
        <f t="shared" si="12"/>
        <v>0</v>
      </c>
      <c r="AT4" s="42">
        <v>0</v>
      </c>
      <c r="AU4" s="55">
        <v>0</v>
      </c>
      <c r="AV4" s="54">
        <f t="shared" si="4"/>
        <v>0</v>
      </c>
      <c r="AW4" s="54">
        <v>0</v>
      </c>
      <c r="AX4" s="55">
        <v>0</v>
      </c>
      <c r="AY4" s="54">
        <f t="shared" si="13"/>
        <v>0</v>
      </c>
      <c r="AZ4" s="54">
        <v>0</v>
      </c>
      <c r="BA4" s="55">
        <v>0</v>
      </c>
      <c r="BB4" s="54">
        <f t="shared" si="14"/>
        <v>0</v>
      </c>
      <c r="BC4" s="54">
        <f t="shared" si="5"/>
        <v>2.9074499999999999</v>
      </c>
      <c r="BD4" s="54">
        <f t="shared" si="6"/>
        <v>17.559103846153846</v>
      </c>
      <c r="BE4" s="56">
        <f t="shared" si="7"/>
        <v>4.8802608550712612E-2</v>
      </c>
      <c r="BF4" s="12">
        <v>18.46</v>
      </c>
      <c r="BG4" s="12">
        <v>74.989999999999995</v>
      </c>
      <c r="BH4" s="56">
        <f t="shared" si="15"/>
        <v>0.7538338445126016</v>
      </c>
      <c r="BI4" s="12"/>
      <c r="BJ4" s="11">
        <v>11148</v>
      </c>
      <c r="BK4" s="54">
        <f t="shared" si="16"/>
        <v>195748.88967692308</v>
      </c>
      <c r="BL4" s="54">
        <f t="shared" si="17"/>
        <v>205792.08000000002</v>
      </c>
    </row>
    <row r="5" spans="1:64" ht="30" customHeight="1" x14ac:dyDescent="0.35">
      <c r="A5" s="41">
        <v>4</v>
      </c>
      <c r="B5" s="42"/>
      <c r="C5" s="42"/>
      <c r="D5" s="42" t="s">
        <v>64</v>
      </c>
      <c r="E5" s="42"/>
      <c r="F5" s="42" t="s">
        <v>65</v>
      </c>
      <c r="G5" s="42"/>
      <c r="H5" s="43" t="s">
        <v>81</v>
      </c>
      <c r="I5" s="42" t="s">
        <v>67</v>
      </c>
      <c r="J5" s="42" t="s">
        <v>82</v>
      </c>
      <c r="K5" s="44" t="s">
        <v>76</v>
      </c>
      <c r="L5" s="42" t="s">
        <v>70</v>
      </c>
      <c r="M5" s="42" t="s">
        <v>83</v>
      </c>
      <c r="N5" s="42"/>
      <c r="O5" s="42"/>
      <c r="P5" s="45" t="s">
        <v>84</v>
      </c>
      <c r="Q5" s="42"/>
      <c r="R5" s="42" t="s">
        <v>73</v>
      </c>
      <c r="S5" s="46"/>
      <c r="T5" s="47">
        <v>7.95</v>
      </c>
      <c r="U5" s="48">
        <f>[1]CCD1119!H4</f>
        <v>10.77</v>
      </c>
      <c r="V5" s="49">
        <f t="shared" si="8"/>
        <v>10.77</v>
      </c>
      <c r="W5" s="12"/>
      <c r="X5" s="42" t="s">
        <v>74</v>
      </c>
      <c r="Y5" s="50">
        <v>38</v>
      </c>
      <c r="Z5" s="50">
        <v>30</v>
      </c>
      <c r="AA5" s="50">
        <v>25</v>
      </c>
      <c r="AB5" s="47">
        <v>5</v>
      </c>
      <c r="AC5" s="51">
        <v>2</v>
      </c>
      <c r="AD5" s="52">
        <f t="shared" si="9"/>
        <v>2.8500000000000001E-2</v>
      </c>
      <c r="AE5" s="53">
        <f t="shared" si="10"/>
        <v>4561.4035087719294</v>
      </c>
      <c r="AF5" s="42">
        <v>2400</v>
      </c>
      <c r="AG5" s="54">
        <f t="shared" si="11"/>
        <v>0.52615384615384619</v>
      </c>
      <c r="AH5" s="42" t="s">
        <v>75</v>
      </c>
      <c r="AI5" s="55">
        <v>0.314</v>
      </c>
      <c r="AJ5" s="54">
        <f t="shared" si="18"/>
        <v>3.38178</v>
      </c>
      <c r="AK5" s="54">
        <f t="shared" si="0"/>
        <v>14.677933846153845</v>
      </c>
      <c r="AL5" s="55">
        <v>0.04</v>
      </c>
      <c r="AM5" s="54">
        <f t="shared" si="1"/>
        <v>0.73840000000000006</v>
      </c>
      <c r="AN5" s="55">
        <v>0.11749999999999999</v>
      </c>
      <c r="AO5" s="54">
        <f t="shared" si="2"/>
        <v>2.1690499999999999</v>
      </c>
      <c r="AP5" s="55">
        <v>0</v>
      </c>
      <c r="AQ5" s="54">
        <f t="shared" si="3"/>
        <v>0</v>
      </c>
      <c r="AR5" s="55">
        <v>0</v>
      </c>
      <c r="AS5" s="54">
        <f t="shared" si="12"/>
        <v>0</v>
      </c>
      <c r="AT5" s="42">
        <v>0</v>
      </c>
      <c r="AU5" s="55">
        <v>0</v>
      </c>
      <c r="AV5" s="54">
        <f t="shared" si="4"/>
        <v>0</v>
      </c>
      <c r="AW5" s="54">
        <v>0</v>
      </c>
      <c r="AX5" s="55">
        <v>0</v>
      </c>
      <c r="AY5" s="54">
        <f t="shared" si="13"/>
        <v>0</v>
      </c>
      <c r="AZ5" s="54">
        <v>0</v>
      </c>
      <c r="BA5" s="55">
        <v>0</v>
      </c>
      <c r="BB5" s="54">
        <f t="shared" si="14"/>
        <v>0</v>
      </c>
      <c r="BC5" s="54">
        <f t="shared" si="5"/>
        <v>2.9074499999999999</v>
      </c>
      <c r="BD5" s="54">
        <f t="shared" si="6"/>
        <v>17.585383846153846</v>
      </c>
      <c r="BE5" s="56">
        <f t="shared" si="7"/>
        <v>4.7378989915826376E-2</v>
      </c>
      <c r="BF5" s="12">
        <v>18.46</v>
      </c>
      <c r="BG5" s="12">
        <v>74.989999999999995</v>
      </c>
      <c r="BH5" s="56">
        <f t="shared" si="15"/>
        <v>0.7538338445126016</v>
      </c>
      <c r="BI5" s="12"/>
      <c r="BJ5" s="11">
        <v>46556</v>
      </c>
      <c r="BK5" s="54">
        <f t="shared" si="16"/>
        <v>818705.13034153846</v>
      </c>
      <c r="BL5" s="54">
        <f t="shared" si="17"/>
        <v>859423.76</v>
      </c>
    </row>
    <row r="6" spans="1:64" ht="30" customHeight="1" x14ac:dyDescent="0.35">
      <c r="A6" s="41">
        <v>5</v>
      </c>
      <c r="B6" s="42"/>
      <c r="C6" s="42"/>
      <c r="D6" s="42" t="s">
        <v>64</v>
      </c>
      <c r="E6" s="42"/>
      <c r="F6" s="42" t="s">
        <v>65</v>
      </c>
      <c r="G6" s="42"/>
      <c r="H6" s="43" t="s">
        <v>81</v>
      </c>
      <c r="I6" s="42" t="s">
        <v>67</v>
      </c>
      <c r="J6" s="42" t="s">
        <v>82</v>
      </c>
      <c r="K6" s="44" t="s">
        <v>76</v>
      </c>
      <c r="L6" s="42" t="s">
        <v>70</v>
      </c>
      <c r="M6" s="42" t="s">
        <v>85</v>
      </c>
      <c r="N6" s="42"/>
      <c r="O6" s="42"/>
      <c r="P6" s="45" t="s">
        <v>86</v>
      </c>
      <c r="Q6" s="42"/>
      <c r="R6" s="42" t="s">
        <v>73</v>
      </c>
      <c r="S6" s="46"/>
      <c r="T6" s="47">
        <v>7.95</v>
      </c>
      <c r="U6" s="48">
        <f>[1]CCD1119!H4</f>
        <v>10.77</v>
      </c>
      <c r="V6" s="49">
        <f t="shared" si="8"/>
        <v>10.77</v>
      </c>
      <c r="W6" s="12"/>
      <c r="X6" s="42" t="s">
        <v>74</v>
      </c>
      <c r="Y6" s="50">
        <v>38</v>
      </c>
      <c r="Z6" s="50">
        <v>30</v>
      </c>
      <c r="AA6" s="50">
        <v>25</v>
      </c>
      <c r="AB6" s="47">
        <v>5</v>
      </c>
      <c r="AC6" s="51">
        <v>2</v>
      </c>
      <c r="AD6" s="52">
        <f t="shared" si="9"/>
        <v>2.8500000000000001E-2</v>
      </c>
      <c r="AE6" s="53">
        <f t="shared" si="10"/>
        <v>4561.4035087719294</v>
      </c>
      <c r="AF6" s="42">
        <v>2400</v>
      </c>
      <c r="AG6" s="54">
        <f t="shared" si="11"/>
        <v>0.52615384615384619</v>
      </c>
      <c r="AH6" s="42" t="s">
        <v>75</v>
      </c>
      <c r="AI6" s="55">
        <v>0.314</v>
      </c>
      <c r="AJ6" s="54">
        <f t="shared" si="18"/>
        <v>3.38178</v>
      </c>
      <c r="AK6" s="54">
        <f t="shared" si="0"/>
        <v>14.677933846153845</v>
      </c>
      <c r="AL6" s="55">
        <v>0.04</v>
      </c>
      <c r="AM6" s="54">
        <f t="shared" si="1"/>
        <v>0.73840000000000006</v>
      </c>
      <c r="AN6" s="55">
        <v>0.11749999999999999</v>
      </c>
      <c r="AO6" s="54">
        <f t="shared" si="2"/>
        <v>2.1690499999999999</v>
      </c>
      <c r="AP6" s="55">
        <v>0</v>
      </c>
      <c r="AQ6" s="54">
        <f t="shared" si="3"/>
        <v>0</v>
      </c>
      <c r="AR6" s="55">
        <v>0</v>
      </c>
      <c r="AS6" s="54">
        <f t="shared" si="12"/>
        <v>0</v>
      </c>
      <c r="AT6" s="42">
        <v>0</v>
      </c>
      <c r="AU6" s="55">
        <v>0</v>
      </c>
      <c r="AV6" s="54">
        <f t="shared" si="4"/>
        <v>0</v>
      </c>
      <c r="AW6" s="54">
        <v>0</v>
      </c>
      <c r="AX6" s="55">
        <v>0</v>
      </c>
      <c r="AY6" s="54">
        <f t="shared" si="13"/>
        <v>0</v>
      </c>
      <c r="AZ6" s="54">
        <v>0</v>
      </c>
      <c r="BA6" s="55">
        <v>0</v>
      </c>
      <c r="BB6" s="54">
        <f t="shared" si="14"/>
        <v>0</v>
      </c>
      <c r="BC6" s="54">
        <f t="shared" si="5"/>
        <v>2.9074499999999999</v>
      </c>
      <c r="BD6" s="54">
        <f t="shared" si="6"/>
        <v>17.585383846153846</v>
      </c>
      <c r="BE6" s="56">
        <f t="shared" si="7"/>
        <v>4.7378989915826376E-2</v>
      </c>
      <c r="BF6" s="12">
        <v>18.46</v>
      </c>
      <c r="BG6" s="12">
        <v>74.989999999999995</v>
      </c>
      <c r="BH6" s="56">
        <f t="shared" si="15"/>
        <v>0.7538338445126016</v>
      </c>
      <c r="BI6" s="12"/>
      <c r="BJ6" s="11">
        <v>24506</v>
      </c>
      <c r="BK6" s="54">
        <f t="shared" si="16"/>
        <v>430947.41653384618</v>
      </c>
      <c r="BL6" s="54">
        <f t="shared" si="17"/>
        <v>452380.76</v>
      </c>
    </row>
    <row r="7" spans="1:64" ht="30" customHeight="1" x14ac:dyDescent="0.35">
      <c r="A7" s="41">
        <v>6</v>
      </c>
      <c r="B7" s="42"/>
      <c r="C7" s="42"/>
      <c r="D7" s="42" t="s">
        <v>64</v>
      </c>
      <c r="E7" s="42"/>
      <c r="F7" s="42" t="s">
        <v>65</v>
      </c>
      <c r="G7" s="42"/>
      <c r="H7" s="43" t="s">
        <v>81</v>
      </c>
      <c r="I7" s="42" t="s">
        <v>67</v>
      </c>
      <c r="J7" s="42" t="s">
        <v>82</v>
      </c>
      <c r="K7" s="44" t="s">
        <v>76</v>
      </c>
      <c r="L7" s="42" t="s">
        <v>70</v>
      </c>
      <c r="M7" s="42" t="s">
        <v>87</v>
      </c>
      <c r="N7" s="42"/>
      <c r="O7" s="42"/>
      <c r="P7" s="45" t="s">
        <v>88</v>
      </c>
      <c r="Q7" s="42"/>
      <c r="R7" s="42" t="s">
        <v>73</v>
      </c>
      <c r="S7" s="46"/>
      <c r="T7" s="47">
        <v>7.95</v>
      </c>
      <c r="U7" s="48">
        <f>[1]CCD1119!H4</f>
        <v>10.77</v>
      </c>
      <c r="V7" s="49">
        <f t="shared" si="8"/>
        <v>10.77</v>
      </c>
      <c r="W7" s="12"/>
      <c r="X7" s="42" t="s">
        <v>74</v>
      </c>
      <c r="Y7" s="50">
        <v>38</v>
      </c>
      <c r="Z7" s="50">
        <v>30</v>
      </c>
      <c r="AA7" s="50">
        <v>25</v>
      </c>
      <c r="AB7" s="47">
        <v>5</v>
      </c>
      <c r="AC7" s="51">
        <v>2</v>
      </c>
      <c r="AD7" s="52">
        <f t="shared" si="9"/>
        <v>2.8500000000000001E-2</v>
      </c>
      <c r="AE7" s="53">
        <f t="shared" si="10"/>
        <v>4561.4035087719294</v>
      </c>
      <c r="AF7" s="42">
        <v>2400</v>
      </c>
      <c r="AG7" s="54">
        <f t="shared" si="11"/>
        <v>0.52615384615384619</v>
      </c>
      <c r="AH7" s="42" t="s">
        <v>75</v>
      </c>
      <c r="AI7" s="55">
        <v>0.314</v>
      </c>
      <c r="AJ7" s="54">
        <f t="shared" si="18"/>
        <v>3.38178</v>
      </c>
      <c r="AK7" s="54">
        <f t="shared" si="0"/>
        <v>14.677933846153845</v>
      </c>
      <c r="AL7" s="55">
        <v>0.04</v>
      </c>
      <c r="AM7" s="54">
        <f t="shared" si="1"/>
        <v>0.73840000000000006</v>
      </c>
      <c r="AN7" s="55">
        <v>0.11749999999999999</v>
      </c>
      <c r="AO7" s="54">
        <f t="shared" si="2"/>
        <v>2.1690499999999999</v>
      </c>
      <c r="AP7" s="55">
        <v>0</v>
      </c>
      <c r="AQ7" s="54">
        <f t="shared" si="3"/>
        <v>0</v>
      </c>
      <c r="AR7" s="55">
        <v>0</v>
      </c>
      <c r="AS7" s="54">
        <f t="shared" si="12"/>
        <v>0</v>
      </c>
      <c r="AT7" s="42">
        <v>0</v>
      </c>
      <c r="AU7" s="55">
        <v>0</v>
      </c>
      <c r="AV7" s="54">
        <f t="shared" si="4"/>
        <v>0</v>
      </c>
      <c r="AW7" s="54">
        <v>0</v>
      </c>
      <c r="AX7" s="55">
        <v>0</v>
      </c>
      <c r="AY7" s="54">
        <f t="shared" si="13"/>
        <v>0</v>
      </c>
      <c r="AZ7" s="54">
        <v>0</v>
      </c>
      <c r="BA7" s="55">
        <v>0</v>
      </c>
      <c r="BB7" s="54">
        <f t="shared" si="14"/>
        <v>0</v>
      </c>
      <c r="BC7" s="54">
        <f t="shared" si="5"/>
        <v>2.9074499999999999</v>
      </c>
      <c r="BD7" s="54">
        <f t="shared" si="6"/>
        <v>17.585383846153846</v>
      </c>
      <c r="BE7" s="56">
        <f t="shared" si="7"/>
        <v>4.7378989915826376E-2</v>
      </c>
      <c r="BF7" s="12">
        <v>18.46</v>
      </c>
      <c r="BG7" s="12">
        <v>74.989999999999995</v>
      </c>
      <c r="BH7" s="56">
        <f t="shared" si="15"/>
        <v>0.7538338445126016</v>
      </c>
      <c r="BI7" s="12"/>
      <c r="BJ7" s="11">
        <v>21774</v>
      </c>
      <c r="BK7" s="54">
        <f t="shared" si="16"/>
        <v>382904.14786615386</v>
      </c>
      <c r="BL7" s="54">
        <f t="shared" si="17"/>
        <v>401948.04000000004</v>
      </c>
    </row>
    <row r="8" spans="1:64" ht="30" customHeight="1" x14ac:dyDescent="0.35">
      <c r="A8" s="41">
        <v>7</v>
      </c>
      <c r="B8" s="42"/>
      <c r="C8" s="42"/>
      <c r="D8" s="42" t="s">
        <v>64</v>
      </c>
      <c r="E8" s="42"/>
      <c r="F8" s="42" t="s">
        <v>65</v>
      </c>
      <c r="G8" s="42"/>
      <c r="H8" s="43" t="s">
        <v>81</v>
      </c>
      <c r="I8" s="42" t="s">
        <v>67</v>
      </c>
      <c r="J8" s="42" t="s">
        <v>82</v>
      </c>
      <c r="K8" s="44" t="s">
        <v>76</v>
      </c>
      <c r="L8" s="42" t="s">
        <v>70</v>
      </c>
      <c r="M8" s="42" t="s">
        <v>89</v>
      </c>
      <c r="N8" s="42"/>
      <c r="O8" s="42"/>
      <c r="P8" s="45" t="s">
        <v>90</v>
      </c>
      <c r="Q8" s="42"/>
      <c r="R8" s="42" t="s">
        <v>73</v>
      </c>
      <c r="S8" s="46"/>
      <c r="T8" s="47">
        <v>7.95</v>
      </c>
      <c r="U8" s="48">
        <f>[1]CCD1119!H4</f>
        <v>10.77</v>
      </c>
      <c r="V8" s="49">
        <f t="shared" si="8"/>
        <v>10.77</v>
      </c>
      <c r="W8" s="12"/>
      <c r="X8" s="42" t="s">
        <v>74</v>
      </c>
      <c r="Y8" s="50">
        <v>38</v>
      </c>
      <c r="Z8" s="50">
        <v>30</v>
      </c>
      <c r="AA8" s="50">
        <v>25</v>
      </c>
      <c r="AB8" s="47">
        <v>5</v>
      </c>
      <c r="AC8" s="51">
        <v>2</v>
      </c>
      <c r="AD8" s="52">
        <f t="shared" si="9"/>
        <v>2.8500000000000001E-2</v>
      </c>
      <c r="AE8" s="53">
        <f t="shared" si="10"/>
        <v>4561.4035087719294</v>
      </c>
      <c r="AF8" s="42">
        <v>2400</v>
      </c>
      <c r="AG8" s="54">
        <f t="shared" si="11"/>
        <v>0.52615384615384619</v>
      </c>
      <c r="AH8" s="42" t="s">
        <v>75</v>
      </c>
      <c r="AI8" s="55">
        <v>0.314</v>
      </c>
      <c r="AJ8" s="54">
        <f t="shared" si="18"/>
        <v>3.38178</v>
      </c>
      <c r="AK8" s="54">
        <f t="shared" si="0"/>
        <v>14.677933846153845</v>
      </c>
      <c r="AL8" s="55">
        <v>0.04</v>
      </c>
      <c r="AM8" s="54">
        <f t="shared" si="1"/>
        <v>0.73840000000000006</v>
      </c>
      <c r="AN8" s="55">
        <v>0.11749999999999999</v>
      </c>
      <c r="AO8" s="54">
        <f t="shared" si="2"/>
        <v>2.1690499999999999</v>
      </c>
      <c r="AP8" s="55">
        <v>0</v>
      </c>
      <c r="AQ8" s="54">
        <f t="shared" si="3"/>
        <v>0</v>
      </c>
      <c r="AR8" s="55">
        <v>0</v>
      </c>
      <c r="AS8" s="54">
        <f t="shared" si="12"/>
        <v>0</v>
      </c>
      <c r="AT8" s="42">
        <v>0</v>
      </c>
      <c r="AU8" s="55">
        <v>0</v>
      </c>
      <c r="AV8" s="54">
        <f t="shared" si="4"/>
        <v>0</v>
      </c>
      <c r="AW8" s="54">
        <v>0</v>
      </c>
      <c r="AX8" s="55">
        <v>0</v>
      </c>
      <c r="AY8" s="54">
        <f t="shared" si="13"/>
        <v>0</v>
      </c>
      <c r="AZ8" s="54">
        <v>0</v>
      </c>
      <c r="BA8" s="55">
        <v>0</v>
      </c>
      <c r="BB8" s="54">
        <f t="shared" si="14"/>
        <v>0</v>
      </c>
      <c r="BC8" s="54">
        <f t="shared" si="5"/>
        <v>2.9074499999999999</v>
      </c>
      <c r="BD8" s="54">
        <f t="shared" si="6"/>
        <v>17.585383846153846</v>
      </c>
      <c r="BE8" s="56">
        <f t="shared" si="7"/>
        <v>4.7378989915826376E-2</v>
      </c>
      <c r="BF8" s="12">
        <v>18.46</v>
      </c>
      <c r="BG8" s="12">
        <v>74.989999999999995</v>
      </c>
      <c r="BH8" s="56">
        <f t="shared" si="15"/>
        <v>0.7538338445126016</v>
      </c>
      <c r="BI8" s="12"/>
      <c r="BJ8" s="11">
        <v>8918</v>
      </c>
      <c r="BK8" s="54">
        <f t="shared" si="16"/>
        <v>156826.45314</v>
      </c>
      <c r="BL8" s="54">
        <f t="shared" si="17"/>
        <v>164626.28</v>
      </c>
    </row>
    <row r="9" spans="1:64" ht="30" customHeight="1" x14ac:dyDescent="0.35">
      <c r="A9" s="41">
        <v>8</v>
      </c>
      <c r="B9" s="42"/>
      <c r="C9" s="42"/>
      <c r="D9" s="42" t="s">
        <v>64</v>
      </c>
      <c r="E9" s="42"/>
      <c r="F9" s="42" t="s">
        <v>65</v>
      </c>
      <c r="G9" s="42"/>
      <c r="H9" s="43" t="s">
        <v>91</v>
      </c>
      <c r="I9" s="42" t="s">
        <v>92</v>
      </c>
      <c r="J9" s="42" t="s">
        <v>93</v>
      </c>
      <c r="K9" s="44" t="s">
        <v>76</v>
      </c>
      <c r="L9" s="42" t="s">
        <v>94</v>
      </c>
      <c r="M9" s="42" t="s">
        <v>95</v>
      </c>
      <c r="N9" s="42"/>
      <c r="O9" s="42"/>
      <c r="P9" s="45" t="s">
        <v>96</v>
      </c>
      <c r="Q9" s="42"/>
      <c r="R9" s="42" t="s">
        <v>73</v>
      </c>
      <c r="S9" s="46"/>
      <c r="T9" s="47">
        <v>7.95</v>
      </c>
      <c r="U9" s="48">
        <f>[1]CCD1119!H11</f>
        <v>14.91</v>
      </c>
      <c r="V9" s="49">
        <f t="shared" si="8"/>
        <v>14.91</v>
      </c>
      <c r="W9" s="12"/>
      <c r="X9" s="42" t="s">
        <v>74</v>
      </c>
      <c r="Y9" s="50">
        <v>43</v>
      </c>
      <c r="Z9" s="50">
        <v>34.5</v>
      </c>
      <c r="AA9" s="50">
        <v>32.5</v>
      </c>
      <c r="AB9" s="47">
        <v>5</v>
      </c>
      <c r="AC9" s="51">
        <v>2</v>
      </c>
      <c r="AD9" s="52">
        <f t="shared" si="9"/>
        <v>4.821375E-2</v>
      </c>
      <c r="AE9" s="53">
        <f t="shared" si="10"/>
        <v>2696.3262554769126</v>
      </c>
      <c r="AF9" s="42"/>
      <c r="AG9" s="54">
        <f t="shared" si="11"/>
        <v>0</v>
      </c>
      <c r="AH9" s="42" t="s">
        <v>75</v>
      </c>
      <c r="AI9" s="55">
        <v>0.314</v>
      </c>
      <c r="AJ9" s="54">
        <f t="shared" si="18"/>
        <v>4.6817400000000005</v>
      </c>
      <c r="AK9" s="54">
        <f t="shared" si="0"/>
        <v>19.591740000000001</v>
      </c>
      <c r="AL9" s="55">
        <v>0.04</v>
      </c>
      <c r="AM9" s="54">
        <f t="shared" si="1"/>
        <v>1.042</v>
      </c>
      <c r="AN9" s="55">
        <v>0.11749999999999999</v>
      </c>
      <c r="AO9" s="54">
        <f t="shared" si="2"/>
        <v>3.0608749999999998</v>
      </c>
      <c r="AP9" s="55">
        <v>0</v>
      </c>
      <c r="AQ9" s="54">
        <f t="shared" si="3"/>
        <v>0</v>
      </c>
      <c r="AR9" s="55">
        <v>0</v>
      </c>
      <c r="AS9" s="54">
        <f t="shared" si="12"/>
        <v>0</v>
      </c>
      <c r="AT9" s="42">
        <v>0</v>
      </c>
      <c r="AU9" s="55">
        <v>0</v>
      </c>
      <c r="AV9" s="54">
        <f t="shared" si="4"/>
        <v>0</v>
      </c>
      <c r="AW9" s="54">
        <v>0</v>
      </c>
      <c r="AX9" s="55">
        <v>0</v>
      </c>
      <c r="AY9" s="54">
        <f t="shared" si="13"/>
        <v>0</v>
      </c>
      <c r="AZ9" s="54">
        <v>0</v>
      </c>
      <c r="BA9" s="55">
        <v>0</v>
      </c>
      <c r="BB9" s="54">
        <f t="shared" si="14"/>
        <v>0</v>
      </c>
      <c r="BC9" s="54">
        <f t="shared" si="5"/>
        <v>4.102875</v>
      </c>
      <c r="BD9" s="54">
        <f t="shared" si="6"/>
        <v>23.694615000000002</v>
      </c>
      <c r="BE9" s="56">
        <f t="shared" si="7"/>
        <v>9.0417850287907803E-2</v>
      </c>
      <c r="BF9" s="12">
        <v>26.05</v>
      </c>
      <c r="BG9" s="12">
        <v>99.99</v>
      </c>
      <c r="BH9" s="56">
        <f t="shared" si="15"/>
        <v>0.73947394739473948</v>
      </c>
      <c r="BI9" s="12"/>
      <c r="BJ9" s="11">
        <v>11810</v>
      </c>
      <c r="BK9" s="54">
        <f t="shared" si="16"/>
        <v>279833.40315000003</v>
      </c>
      <c r="BL9" s="54">
        <f t="shared" si="17"/>
        <v>307650.5</v>
      </c>
    </row>
    <row r="10" spans="1:64" ht="30" customHeight="1" x14ac:dyDescent="0.35">
      <c r="A10" s="41">
        <v>9</v>
      </c>
      <c r="B10" s="42"/>
      <c r="C10" s="42"/>
      <c r="D10" s="42" t="s">
        <v>64</v>
      </c>
      <c r="E10" s="42"/>
      <c r="F10" s="42" t="s">
        <v>65</v>
      </c>
      <c r="G10" s="42"/>
      <c r="H10" s="43" t="s">
        <v>91</v>
      </c>
      <c r="I10" s="42" t="s">
        <v>92</v>
      </c>
      <c r="J10" s="42" t="s">
        <v>93</v>
      </c>
      <c r="K10" s="44" t="s">
        <v>76</v>
      </c>
      <c r="L10" s="42" t="s">
        <v>97</v>
      </c>
      <c r="M10" s="42" t="s">
        <v>95</v>
      </c>
      <c r="N10" s="42"/>
      <c r="O10" s="42"/>
      <c r="P10" s="45" t="s">
        <v>98</v>
      </c>
      <c r="Q10" s="42"/>
      <c r="R10" s="42" t="s">
        <v>73</v>
      </c>
      <c r="S10" s="46"/>
      <c r="T10" s="47">
        <v>7.95</v>
      </c>
      <c r="U10" s="48">
        <f>[1]CCD1119!H12</f>
        <v>16.600000000000001</v>
      </c>
      <c r="V10" s="49">
        <f t="shared" si="8"/>
        <v>16.600000000000001</v>
      </c>
      <c r="W10" s="12"/>
      <c r="X10" s="42" t="s">
        <v>74</v>
      </c>
      <c r="Y10" s="50">
        <v>40</v>
      </c>
      <c r="Z10" s="50">
        <v>38</v>
      </c>
      <c r="AA10" s="50">
        <v>35</v>
      </c>
      <c r="AB10" s="47">
        <v>5</v>
      </c>
      <c r="AC10" s="51">
        <v>2</v>
      </c>
      <c r="AD10" s="52">
        <f t="shared" si="9"/>
        <v>5.3199999999999997E-2</v>
      </c>
      <c r="AE10" s="53">
        <f t="shared" si="10"/>
        <v>2443.6090225563912</v>
      </c>
      <c r="AF10" s="42"/>
      <c r="AG10" s="54">
        <f t="shared" si="11"/>
        <v>0</v>
      </c>
      <c r="AH10" s="42" t="s">
        <v>75</v>
      </c>
      <c r="AI10" s="55">
        <v>0.314</v>
      </c>
      <c r="AJ10" s="54">
        <f t="shared" si="18"/>
        <v>5.2124000000000006</v>
      </c>
      <c r="AK10" s="54">
        <f t="shared" si="0"/>
        <v>21.812400000000004</v>
      </c>
      <c r="AL10" s="55">
        <v>0.04</v>
      </c>
      <c r="AM10" s="54">
        <f t="shared" si="1"/>
        <v>1.2536</v>
      </c>
      <c r="AN10" s="55">
        <v>0.11749999999999999</v>
      </c>
      <c r="AO10" s="54">
        <f t="shared" si="2"/>
        <v>3.6824499999999998</v>
      </c>
      <c r="AP10" s="55">
        <v>0</v>
      </c>
      <c r="AQ10" s="54">
        <f t="shared" si="3"/>
        <v>0</v>
      </c>
      <c r="AR10" s="55">
        <v>0</v>
      </c>
      <c r="AS10" s="54">
        <f t="shared" si="12"/>
        <v>0</v>
      </c>
      <c r="AT10" s="42">
        <v>0</v>
      </c>
      <c r="AU10" s="55">
        <v>0</v>
      </c>
      <c r="AV10" s="54">
        <f t="shared" si="4"/>
        <v>0</v>
      </c>
      <c r="AW10" s="54">
        <v>0</v>
      </c>
      <c r="AX10" s="55">
        <v>0</v>
      </c>
      <c r="AY10" s="54">
        <f t="shared" si="13"/>
        <v>0</v>
      </c>
      <c r="AZ10" s="54">
        <v>0</v>
      </c>
      <c r="BA10" s="55">
        <v>0</v>
      </c>
      <c r="BB10" s="54">
        <f t="shared" si="14"/>
        <v>0</v>
      </c>
      <c r="BC10" s="54">
        <f t="shared" si="5"/>
        <v>4.9360499999999998</v>
      </c>
      <c r="BD10" s="54">
        <f t="shared" si="6"/>
        <v>26.748450000000005</v>
      </c>
      <c r="BE10" s="56">
        <f t="shared" si="7"/>
        <v>0.14650765794511789</v>
      </c>
      <c r="BF10" s="12">
        <v>31.34</v>
      </c>
      <c r="BG10" s="12">
        <v>129.99</v>
      </c>
      <c r="BH10" s="56">
        <f t="shared" si="15"/>
        <v>0.75890453111777834</v>
      </c>
      <c r="BI10" s="12"/>
      <c r="BJ10" s="11">
        <v>13180</v>
      </c>
      <c r="BK10" s="54">
        <f t="shared" si="16"/>
        <v>352544.57100000005</v>
      </c>
      <c r="BL10" s="54">
        <f t="shared" si="17"/>
        <v>413061.2</v>
      </c>
    </row>
    <row r="11" spans="1:64" ht="30" customHeight="1" x14ac:dyDescent="0.35">
      <c r="A11" s="41">
        <v>10</v>
      </c>
      <c r="B11" s="42"/>
      <c r="C11" s="42"/>
      <c r="D11" s="42" t="s">
        <v>64</v>
      </c>
      <c r="E11" s="42"/>
      <c r="F11" s="42" t="s">
        <v>65</v>
      </c>
      <c r="G11" s="42"/>
      <c r="H11" s="43" t="s">
        <v>91</v>
      </c>
      <c r="I11" s="42" t="s">
        <v>92</v>
      </c>
      <c r="J11" s="42" t="s">
        <v>93</v>
      </c>
      <c r="K11" s="44" t="s">
        <v>76</v>
      </c>
      <c r="L11" s="42" t="s">
        <v>99</v>
      </c>
      <c r="M11" s="42" t="s">
        <v>95</v>
      </c>
      <c r="N11" s="42"/>
      <c r="O11" s="42"/>
      <c r="P11" s="45" t="s">
        <v>100</v>
      </c>
      <c r="Q11" s="42"/>
      <c r="R11" s="42" t="s">
        <v>73</v>
      </c>
      <c r="S11" s="46"/>
      <c r="T11" s="47">
        <v>7.95</v>
      </c>
      <c r="U11" s="48">
        <f>[1]CCD1119!H13</f>
        <v>25.15</v>
      </c>
      <c r="V11" s="49">
        <f t="shared" si="8"/>
        <v>25.15</v>
      </c>
      <c r="W11" s="12"/>
      <c r="X11" s="42" t="s">
        <v>74</v>
      </c>
      <c r="Y11" s="50">
        <v>43</v>
      </c>
      <c r="Z11" s="50">
        <v>40</v>
      </c>
      <c r="AA11" s="50">
        <v>35</v>
      </c>
      <c r="AB11" s="47">
        <v>5</v>
      </c>
      <c r="AC11" s="51">
        <v>2</v>
      </c>
      <c r="AD11" s="52">
        <f t="shared" si="9"/>
        <v>6.0199999999999997E-2</v>
      </c>
      <c r="AE11" s="53">
        <f t="shared" si="10"/>
        <v>2159.4684385382061</v>
      </c>
      <c r="AF11" s="42"/>
      <c r="AG11" s="54">
        <f t="shared" si="11"/>
        <v>0</v>
      </c>
      <c r="AH11" s="42" t="s">
        <v>75</v>
      </c>
      <c r="AI11" s="55">
        <v>0.314</v>
      </c>
      <c r="AJ11" s="54">
        <f t="shared" si="18"/>
        <v>7.8971</v>
      </c>
      <c r="AK11" s="54">
        <f t="shared" si="0"/>
        <v>33.0471</v>
      </c>
      <c r="AL11" s="55">
        <v>0.04</v>
      </c>
      <c r="AM11" s="54">
        <f t="shared" si="1"/>
        <v>1.6412</v>
      </c>
      <c r="AN11" s="55">
        <v>0.11749999999999999</v>
      </c>
      <c r="AO11" s="54">
        <f t="shared" si="2"/>
        <v>4.8210249999999997</v>
      </c>
      <c r="AP11" s="55">
        <v>0</v>
      </c>
      <c r="AQ11" s="54">
        <f t="shared" si="3"/>
        <v>0</v>
      </c>
      <c r="AR11" s="55">
        <v>0</v>
      </c>
      <c r="AS11" s="54">
        <f t="shared" si="12"/>
        <v>0</v>
      </c>
      <c r="AT11" s="42">
        <v>0</v>
      </c>
      <c r="AU11" s="55">
        <v>0</v>
      </c>
      <c r="AV11" s="54">
        <f t="shared" si="4"/>
        <v>0</v>
      </c>
      <c r="AW11" s="54">
        <v>0</v>
      </c>
      <c r="AX11" s="55">
        <v>0</v>
      </c>
      <c r="AY11" s="54">
        <f t="shared" si="13"/>
        <v>0</v>
      </c>
      <c r="AZ11" s="54">
        <v>0</v>
      </c>
      <c r="BA11" s="55">
        <v>0</v>
      </c>
      <c r="BB11" s="54">
        <f t="shared" si="14"/>
        <v>0</v>
      </c>
      <c r="BC11" s="54">
        <f t="shared" si="5"/>
        <v>6.4622250000000001</v>
      </c>
      <c r="BD11" s="54">
        <f t="shared" si="6"/>
        <v>39.509325000000004</v>
      </c>
      <c r="BE11" s="56">
        <f t="shared" si="7"/>
        <v>3.706251523275645E-2</v>
      </c>
      <c r="BF11" s="12">
        <v>41.03</v>
      </c>
      <c r="BG11" s="12">
        <v>169.99</v>
      </c>
      <c r="BH11" s="56">
        <f t="shared" si="15"/>
        <v>0.75863286075651515</v>
      </c>
      <c r="BI11" s="12"/>
      <c r="BJ11" s="11">
        <v>13180</v>
      </c>
      <c r="BK11" s="54">
        <f t="shared" si="16"/>
        <v>520732.90350000007</v>
      </c>
      <c r="BL11" s="54">
        <f t="shared" si="17"/>
        <v>540775.4</v>
      </c>
    </row>
    <row r="12" spans="1:64" ht="30" customHeight="1" x14ac:dyDescent="0.35">
      <c r="A12" s="41">
        <v>11</v>
      </c>
      <c r="B12" s="42"/>
      <c r="C12" s="42"/>
      <c r="D12" s="42" t="s">
        <v>64</v>
      </c>
      <c r="E12" s="42"/>
      <c r="F12" s="42" t="s">
        <v>65</v>
      </c>
      <c r="G12" s="42"/>
      <c r="H12" s="43" t="s">
        <v>91</v>
      </c>
      <c r="I12" s="42" t="s">
        <v>92</v>
      </c>
      <c r="J12" s="42" t="s">
        <v>93</v>
      </c>
      <c r="K12" s="44" t="s">
        <v>76</v>
      </c>
      <c r="L12" s="42" t="s">
        <v>101</v>
      </c>
      <c r="M12" s="42" t="s">
        <v>95</v>
      </c>
      <c r="N12" s="42"/>
      <c r="O12" s="42"/>
      <c r="P12" s="45" t="s">
        <v>102</v>
      </c>
      <c r="Q12" s="42"/>
      <c r="R12" s="42" t="s">
        <v>73</v>
      </c>
      <c r="S12" s="46"/>
      <c r="T12" s="47">
        <v>7.95</v>
      </c>
      <c r="U12" s="48">
        <f>[1]CCD1119!H14</f>
        <v>26.39</v>
      </c>
      <c r="V12" s="49">
        <f t="shared" si="8"/>
        <v>26.39</v>
      </c>
      <c r="W12" s="12"/>
      <c r="X12" s="42" t="s">
        <v>74</v>
      </c>
      <c r="Y12" s="50">
        <v>48</v>
      </c>
      <c r="Z12" s="50">
        <v>40</v>
      </c>
      <c r="AA12" s="50">
        <v>35</v>
      </c>
      <c r="AB12" s="47">
        <v>5</v>
      </c>
      <c r="AC12" s="51">
        <v>2</v>
      </c>
      <c r="AD12" s="52">
        <f t="shared" si="9"/>
        <v>6.7199999999999996E-2</v>
      </c>
      <c r="AE12" s="53">
        <f t="shared" si="10"/>
        <v>1934.5238095238096</v>
      </c>
      <c r="AF12" s="42"/>
      <c r="AG12" s="54">
        <f t="shared" si="11"/>
        <v>0</v>
      </c>
      <c r="AH12" s="42" t="s">
        <v>75</v>
      </c>
      <c r="AI12" s="55">
        <v>0.314</v>
      </c>
      <c r="AJ12" s="54">
        <f t="shared" si="18"/>
        <v>8.2864599999999999</v>
      </c>
      <c r="AK12" s="54">
        <f t="shared" si="0"/>
        <v>34.676459999999999</v>
      </c>
      <c r="AL12" s="55">
        <v>0.04</v>
      </c>
      <c r="AM12" s="54">
        <f t="shared" si="1"/>
        <v>1.8348</v>
      </c>
      <c r="AN12" s="55">
        <v>0.11749999999999999</v>
      </c>
      <c r="AO12" s="54">
        <f t="shared" si="2"/>
        <v>5.3897249999999994</v>
      </c>
      <c r="AP12" s="55">
        <v>0</v>
      </c>
      <c r="AQ12" s="54">
        <f t="shared" si="3"/>
        <v>0</v>
      </c>
      <c r="AR12" s="55">
        <v>0</v>
      </c>
      <c r="AS12" s="54">
        <f t="shared" si="12"/>
        <v>0</v>
      </c>
      <c r="AT12" s="42">
        <v>0</v>
      </c>
      <c r="AU12" s="55">
        <v>0</v>
      </c>
      <c r="AV12" s="54">
        <f t="shared" si="4"/>
        <v>0</v>
      </c>
      <c r="AW12" s="54">
        <v>0</v>
      </c>
      <c r="AX12" s="55">
        <v>0</v>
      </c>
      <c r="AY12" s="54">
        <f t="shared" si="13"/>
        <v>0</v>
      </c>
      <c r="AZ12" s="54">
        <v>0</v>
      </c>
      <c r="BA12" s="55">
        <v>0</v>
      </c>
      <c r="BB12" s="54">
        <f t="shared" si="14"/>
        <v>0</v>
      </c>
      <c r="BC12" s="54">
        <f t="shared" si="5"/>
        <v>7.2245249999999999</v>
      </c>
      <c r="BD12" s="54">
        <f t="shared" si="6"/>
        <v>41.900984999999999</v>
      </c>
      <c r="BE12" s="56">
        <f t="shared" si="7"/>
        <v>8.6527468933943738E-2</v>
      </c>
      <c r="BF12" s="12">
        <v>45.87</v>
      </c>
      <c r="BG12" s="12">
        <v>199.99</v>
      </c>
      <c r="BH12" s="56">
        <f t="shared" si="15"/>
        <v>0.77063853192659637</v>
      </c>
      <c r="BI12" s="12"/>
      <c r="BJ12" s="11">
        <v>6916</v>
      </c>
      <c r="BK12" s="54">
        <f t="shared" si="16"/>
        <v>289787.21226</v>
      </c>
      <c r="BL12" s="54">
        <f t="shared" si="17"/>
        <v>317236.92</v>
      </c>
    </row>
    <row r="13" spans="1:64" ht="30" customHeight="1" x14ac:dyDescent="0.35">
      <c r="A13" s="41">
        <v>12</v>
      </c>
      <c r="B13" s="42"/>
      <c r="C13" s="42"/>
      <c r="D13" s="42" t="s">
        <v>64</v>
      </c>
      <c r="E13" s="42"/>
      <c r="F13" s="42" t="s">
        <v>65</v>
      </c>
      <c r="G13" s="42"/>
      <c r="H13" s="43" t="s">
        <v>91</v>
      </c>
      <c r="I13" s="42" t="s">
        <v>92</v>
      </c>
      <c r="J13" s="42" t="s">
        <v>93</v>
      </c>
      <c r="K13" s="44" t="s">
        <v>76</v>
      </c>
      <c r="L13" s="42" t="s">
        <v>94</v>
      </c>
      <c r="M13" s="42" t="s">
        <v>103</v>
      </c>
      <c r="N13" s="42"/>
      <c r="O13" s="42"/>
      <c r="P13" s="45" t="s">
        <v>104</v>
      </c>
      <c r="Q13" s="42"/>
      <c r="R13" s="42" t="s">
        <v>73</v>
      </c>
      <c r="S13" s="46"/>
      <c r="T13" s="47">
        <v>7.95</v>
      </c>
      <c r="U13" s="48">
        <f>[1]CCD1119!H11</f>
        <v>14.91</v>
      </c>
      <c r="V13" s="49">
        <f t="shared" si="8"/>
        <v>14.91</v>
      </c>
      <c r="W13" s="12"/>
      <c r="X13" s="42" t="s">
        <v>74</v>
      </c>
      <c r="Y13" s="50">
        <v>43</v>
      </c>
      <c r="Z13" s="50">
        <v>34.5</v>
      </c>
      <c r="AA13" s="50">
        <v>32.5</v>
      </c>
      <c r="AB13" s="47">
        <v>5</v>
      </c>
      <c r="AC13" s="51">
        <v>2</v>
      </c>
      <c r="AD13" s="52">
        <f t="shared" si="9"/>
        <v>4.821375E-2</v>
      </c>
      <c r="AE13" s="53">
        <f t="shared" si="10"/>
        <v>2696.3262554769126</v>
      </c>
      <c r="AF13" s="42"/>
      <c r="AG13" s="54">
        <f t="shared" si="11"/>
        <v>0</v>
      </c>
      <c r="AH13" s="42" t="s">
        <v>75</v>
      </c>
      <c r="AI13" s="55">
        <v>0.314</v>
      </c>
      <c r="AJ13" s="54">
        <f t="shared" si="18"/>
        <v>4.6817400000000005</v>
      </c>
      <c r="AK13" s="54">
        <f t="shared" si="0"/>
        <v>19.591740000000001</v>
      </c>
      <c r="AL13" s="55">
        <v>0.04</v>
      </c>
      <c r="AM13" s="54">
        <f t="shared" si="1"/>
        <v>1.042</v>
      </c>
      <c r="AN13" s="55">
        <v>0.11749999999999999</v>
      </c>
      <c r="AO13" s="54">
        <f t="shared" si="2"/>
        <v>3.0608749999999998</v>
      </c>
      <c r="AP13" s="55">
        <v>0</v>
      </c>
      <c r="AQ13" s="54">
        <f t="shared" si="3"/>
        <v>0</v>
      </c>
      <c r="AR13" s="55">
        <v>0</v>
      </c>
      <c r="AS13" s="54">
        <f t="shared" si="12"/>
        <v>0</v>
      </c>
      <c r="AT13" s="42">
        <v>0</v>
      </c>
      <c r="AU13" s="55">
        <v>0</v>
      </c>
      <c r="AV13" s="54">
        <f t="shared" si="4"/>
        <v>0</v>
      </c>
      <c r="AW13" s="54">
        <v>0</v>
      </c>
      <c r="AX13" s="55">
        <v>0</v>
      </c>
      <c r="AY13" s="54">
        <f t="shared" si="13"/>
        <v>0</v>
      </c>
      <c r="AZ13" s="54">
        <v>0</v>
      </c>
      <c r="BA13" s="55">
        <v>0</v>
      </c>
      <c r="BB13" s="54">
        <f t="shared" si="14"/>
        <v>0</v>
      </c>
      <c r="BC13" s="54">
        <f t="shared" si="5"/>
        <v>4.102875</v>
      </c>
      <c r="BD13" s="54">
        <f t="shared" si="6"/>
        <v>23.694615000000002</v>
      </c>
      <c r="BE13" s="56">
        <f t="shared" si="7"/>
        <v>9.0417850287907803E-2</v>
      </c>
      <c r="BF13" s="12">
        <v>26.05</v>
      </c>
      <c r="BG13" s="12">
        <v>99.99</v>
      </c>
      <c r="BH13" s="56">
        <f t="shared" si="15"/>
        <v>0.73947394739473948</v>
      </c>
      <c r="BI13" s="12"/>
      <c r="BJ13" s="11">
        <v>7142</v>
      </c>
      <c r="BK13" s="54">
        <f t="shared" si="16"/>
        <v>169226.94033000001</v>
      </c>
      <c r="BL13" s="54">
        <f t="shared" si="17"/>
        <v>186049.1</v>
      </c>
    </row>
    <row r="14" spans="1:64" ht="30" customHeight="1" x14ac:dyDescent="0.35">
      <c r="A14" s="41">
        <v>13</v>
      </c>
      <c r="B14" s="42"/>
      <c r="C14" s="42"/>
      <c r="D14" s="42" t="s">
        <v>64</v>
      </c>
      <c r="E14" s="42"/>
      <c r="F14" s="42" t="s">
        <v>65</v>
      </c>
      <c r="G14" s="42"/>
      <c r="H14" s="43" t="s">
        <v>91</v>
      </c>
      <c r="I14" s="42" t="s">
        <v>92</v>
      </c>
      <c r="J14" s="42" t="s">
        <v>93</v>
      </c>
      <c r="K14" s="44" t="s">
        <v>76</v>
      </c>
      <c r="L14" s="42" t="s">
        <v>97</v>
      </c>
      <c r="M14" s="42" t="s">
        <v>103</v>
      </c>
      <c r="N14" s="42"/>
      <c r="O14" s="42"/>
      <c r="P14" s="45" t="s">
        <v>105</v>
      </c>
      <c r="Q14" s="42"/>
      <c r="R14" s="42" t="s">
        <v>73</v>
      </c>
      <c r="S14" s="46"/>
      <c r="T14" s="47">
        <v>7.95</v>
      </c>
      <c r="U14" s="48">
        <f>[1]CCD1119!H12</f>
        <v>16.600000000000001</v>
      </c>
      <c r="V14" s="49">
        <f t="shared" si="8"/>
        <v>16.600000000000001</v>
      </c>
      <c r="W14" s="12"/>
      <c r="X14" s="42" t="s">
        <v>74</v>
      </c>
      <c r="Y14" s="50">
        <v>40</v>
      </c>
      <c r="Z14" s="50">
        <v>38</v>
      </c>
      <c r="AA14" s="50">
        <v>35</v>
      </c>
      <c r="AB14" s="47">
        <v>5</v>
      </c>
      <c r="AC14" s="51">
        <v>2</v>
      </c>
      <c r="AD14" s="52">
        <f t="shared" si="9"/>
        <v>5.3199999999999997E-2</v>
      </c>
      <c r="AE14" s="53">
        <f t="shared" si="10"/>
        <v>2443.6090225563912</v>
      </c>
      <c r="AF14" s="42"/>
      <c r="AG14" s="54">
        <f t="shared" si="11"/>
        <v>0</v>
      </c>
      <c r="AH14" s="42" t="s">
        <v>75</v>
      </c>
      <c r="AI14" s="55">
        <v>0.314</v>
      </c>
      <c r="AJ14" s="54">
        <f t="shared" si="18"/>
        <v>5.2124000000000006</v>
      </c>
      <c r="AK14" s="54">
        <f t="shared" si="0"/>
        <v>21.812400000000004</v>
      </c>
      <c r="AL14" s="55">
        <v>0.04</v>
      </c>
      <c r="AM14" s="54">
        <f t="shared" si="1"/>
        <v>1.2536</v>
      </c>
      <c r="AN14" s="55">
        <v>0.11749999999999999</v>
      </c>
      <c r="AO14" s="54">
        <f t="shared" si="2"/>
        <v>3.6824499999999998</v>
      </c>
      <c r="AP14" s="55">
        <v>0</v>
      </c>
      <c r="AQ14" s="54">
        <f t="shared" si="3"/>
        <v>0</v>
      </c>
      <c r="AR14" s="55">
        <v>0</v>
      </c>
      <c r="AS14" s="54">
        <f t="shared" si="12"/>
        <v>0</v>
      </c>
      <c r="AT14" s="42">
        <v>0</v>
      </c>
      <c r="AU14" s="55">
        <v>0</v>
      </c>
      <c r="AV14" s="54">
        <f t="shared" si="4"/>
        <v>0</v>
      </c>
      <c r="AW14" s="54">
        <v>0</v>
      </c>
      <c r="AX14" s="55">
        <v>0</v>
      </c>
      <c r="AY14" s="54">
        <f t="shared" si="13"/>
        <v>0</v>
      </c>
      <c r="AZ14" s="54">
        <v>0</v>
      </c>
      <c r="BA14" s="55">
        <v>0</v>
      </c>
      <c r="BB14" s="54">
        <f t="shared" si="14"/>
        <v>0</v>
      </c>
      <c r="BC14" s="54">
        <f t="shared" si="5"/>
        <v>4.9360499999999998</v>
      </c>
      <c r="BD14" s="54">
        <f t="shared" si="6"/>
        <v>26.748450000000005</v>
      </c>
      <c r="BE14" s="56">
        <f t="shared" si="7"/>
        <v>0.14650765794511789</v>
      </c>
      <c r="BF14" s="12">
        <v>31.34</v>
      </c>
      <c r="BG14" s="12">
        <v>129.99</v>
      </c>
      <c r="BH14" s="56">
        <f t="shared" si="15"/>
        <v>0.75890453111777834</v>
      </c>
      <c r="BI14" s="12"/>
      <c r="BJ14" s="11">
        <v>8066</v>
      </c>
      <c r="BK14" s="54">
        <f t="shared" si="16"/>
        <v>215752.99770000004</v>
      </c>
      <c r="BL14" s="54">
        <f t="shared" si="17"/>
        <v>252788.44</v>
      </c>
    </row>
    <row r="15" spans="1:64" ht="30" customHeight="1" x14ac:dyDescent="0.35">
      <c r="A15" s="41">
        <v>14</v>
      </c>
      <c r="B15" s="42"/>
      <c r="C15" s="42"/>
      <c r="D15" s="42" t="s">
        <v>64</v>
      </c>
      <c r="E15" s="42"/>
      <c r="F15" s="42" t="s">
        <v>65</v>
      </c>
      <c r="G15" s="42"/>
      <c r="H15" s="43" t="s">
        <v>91</v>
      </c>
      <c r="I15" s="42" t="s">
        <v>92</v>
      </c>
      <c r="J15" s="42" t="s">
        <v>93</v>
      </c>
      <c r="K15" s="44" t="s">
        <v>76</v>
      </c>
      <c r="L15" s="42" t="s">
        <v>99</v>
      </c>
      <c r="M15" s="42" t="s">
        <v>103</v>
      </c>
      <c r="N15" s="42"/>
      <c r="O15" s="42"/>
      <c r="P15" s="45" t="s">
        <v>106</v>
      </c>
      <c r="Q15" s="42"/>
      <c r="R15" s="42" t="s">
        <v>73</v>
      </c>
      <c r="S15" s="46"/>
      <c r="T15" s="47">
        <v>7.95</v>
      </c>
      <c r="U15" s="48">
        <f>[1]CCD1119!H13</f>
        <v>25.15</v>
      </c>
      <c r="V15" s="49">
        <f t="shared" si="8"/>
        <v>25.15</v>
      </c>
      <c r="W15" s="12"/>
      <c r="X15" s="42" t="s">
        <v>74</v>
      </c>
      <c r="Y15" s="50">
        <v>43</v>
      </c>
      <c r="Z15" s="50">
        <v>40</v>
      </c>
      <c r="AA15" s="50">
        <v>35</v>
      </c>
      <c r="AB15" s="47">
        <v>5</v>
      </c>
      <c r="AC15" s="51">
        <v>2</v>
      </c>
      <c r="AD15" s="52">
        <f t="shared" si="9"/>
        <v>6.0199999999999997E-2</v>
      </c>
      <c r="AE15" s="53">
        <f t="shared" si="10"/>
        <v>2159.4684385382061</v>
      </c>
      <c r="AF15" s="42"/>
      <c r="AG15" s="54">
        <f t="shared" si="11"/>
        <v>0</v>
      </c>
      <c r="AH15" s="42" t="s">
        <v>75</v>
      </c>
      <c r="AI15" s="55">
        <v>0.314</v>
      </c>
      <c r="AJ15" s="54">
        <f t="shared" si="18"/>
        <v>7.8971</v>
      </c>
      <c r="AK15" s="54">
        <f t="shared" si="0"/>
        <v>33.0471</v>
      </c>
      <c r="AL15" s="55">
        <v>0.04</v>
      </c>
      <c r="AM15" s="54">
        <f t="shared" si="1"/>
        <v>1.6412</v>
      </c>
      <c r="AN15" s="55">
        <v>0.11749999999999999</v>
      </c>
      <c r="AO15" s="54">
        <f t="shared" si="2"/>
        <v>4.8210249999999997</v>
      </c>
      <c r="AP15" s="55">
        <v>0</v>
      </c>
      <c r="AQ15" s="54">
        <f t="shared" si="3"/>
        <v>0</v>
      </c>
      <c r="AR15" s="55">
        <v>0</v>
      </c>
      <c r="AS15" s="54">
        <f t="shared" si="12"/>
        <v>0</v>
      </c>
      <c r="AT15" s="42">
        <v>0</v>
      </c>
      <c r="AU15" s="55">
        <v>0</v>
      </c>
      <c r="AV15" s="54">
        <f t="shared" si="4"/>
        <v>0</v>
      </c>
      <c r="AW15" s="54">
        <v>0</v>
      </c>
      <c r="AX15" s="55">
        <v>0</v>
      </c>
      <c r="AY15" s="54">
        <f t="shared" si="13"/>
        <v>0</v>
      </c>
      <c r="AZ15" s="54">
        <v>0</v>
      </c>
      <c r="BA15" s="55">
        <v>0</v>
      </c>
      <c r="BB15" s="54">
        <f t="shared" si="14"/>
        <v>0</v>
      </c>
      <c r="BC15" s="54">
        <f t="shared" si="5"/>
        <v>6.4622250000000001</v>
      </c>
      <c r="BD15" s="54">
        <f t="shared" si="6"/>
        <v>39.509325000000004</v>
      </c>
      <c r="BE15" s="56">
        <f t="shared" si="7"/>
        <v>3.706251523275645E-2</v>
      </c>
      <c r="BF15" s="12">
        <v>41.03</v>
      </c>
      <c r="BG15" s="12">
        <v>169.99</v>
      </c>
      <c r="BH15" s="56">
        <f t="shared" si="15"/>
        <v>0.75863286075651515</v>
      </c>
      <c r="BI15" s="12"/>
      <c r="BJ15" s="11">
        <v>8646</v>
      </c>
      <c r="BK15" s="54">
        <f t="shared" si="16"/>
        <v>341597.62395000004</v>
      </c>
      <c r="BL15" s="54">
        <f t="shared" si="17"/>
        <v>354745.38</v>
      </c>
    </row>
    <row r="16" spans="1:64" ht="30" customHeight="1" x14ac:dyDescent="0.35">
      <c r="A16" s="41">
        <v>15</v>
      </c>
      <c r="B16" s="42"/>
      <c r="C16" s="42"/>
      <c r="D16" s="42" t="s">
        <v>64</v>
      </c>
      <c r="E16" s="42"/>
      <c r="F16" s="42" t="s">
        <v>65</v>
      </c>
      <c r="G16" s="42"/>
      <c r="H16" s="43" t="s">
        <v>91</v>
      </c>
      <c r="I16" s="42" t="s">
        <v>92</v>
      </c>
      <c r="J16" s="42" t="s">
        <v>93</v>
      </c>
      <c r="K16" s="44" t="s">
        <v>76</v>
      </c>
      <c r="L16" s="42" t="s">
        <v>101</v>
      </c>
      <c r="M16" s="42" t="s">
        <v>103</v>
      </c>
      <c r="N16" s="42"/>
      <c r="O16" s="42"/>
      <c r="P16" s="45" t="s">
        <v>107</v>
      </c>
      <c r="Q16" s="42"/>
      <c r="R16" s="42" t="s">
        <v>73</v>
      </c>
      <c r="S16" s="46"/>
      <c r="T16" s="47">
        <v>7.95</v>
      </c>
      <c r="U16" s="48">
        <f>[1]CCD1119!H14</f>
        <v>26.39</v>
      </c>
      <c r="V16" s="49">
        <f t="shared" si="8"/>
        <v>26.39</v>
      </c>
      <c r="W16" s="12"/>
      <c r="X16" s="42" t="s">
        <v>74</v>
      </c>
      <c r="Y16" s="50">
        <v>48</v>
      </c>
      <c r="Z16" s="50">
        <v>40</v>
      </c>
      <c r="AA16" s="50">
        <v>35</v>
      </c>
      <c r="AB16" s="47">
        <v>5</v>
      </c>
      <c r="AC16" s="51">
        <v>2</v>
      </c>
      <c r="AD16" s="52">
        <f t="shared" si="9"/>
        <v>6.7199999999999996E-2</v>
      </c>
      <c r="AE16" s="53">
        <f t="shared" si="10"/>
        <v>1934.5238095238096</v>
      </c>
      <c r="AF16" s="42"/>
      <c r="AG16" s="54">
        <f t="shared" si="11"/>
        <v>0</v>
      </c>
      <c r="AH16" s="42" t="s">
        <v>75</v>
      </c>
      <c r="AI16" s="55">
        <v>0.314</v>
      </c>
      <c r="AJ16" s="54">
        <f t="shared" si="18"/>
        <v>8.2864599999999999</v>
      </c>
      <c r="AK16" s="54">
        <f t="shared" si="0"/>
        <v>34.676459999999999</v>
      </c>
      <c r="AL16" s="55">
        <v>0.04</v>
      </c>
      <c r="AM16" s="54">
        <f t="shared" si="1"/>
        <v>1.8348</v>
      </c>
      <c r="AN16" s="55">
        <v>0.11749999999999999</v>
      </c>
      <c r="AO16" s="54">
        <f t="shared" si="2"/>
        <v>5.3897249999999994</v>
      </c>
      <c r="AP16" s="55">
        <v>0</v>
      </c>
      <c r="AQ16" s="54">
        <f t="shared" si="3"/>
        <v>0</v>
      </c>
      <c r="AR16" s="55">
        <v>0</v>
      </c>
      <c r="AS16" s="54">
        <f t="shared" si="12"/>
        <v>0</v>
      </c>
      <c r="AT16" s="42">
        <v>0</v>
      </c>
      <c r="AU16" s="55">
        <v>0</v>
      </c>
      <c r="AV16" s="54">
        <f t="shared" si="4"/>
        <v>0</v>
      </c>
      <c r="AW16" s="54">
        <v>0</v>
      </c>
      <c r="AX16" s="55">
        <v>0</v>
      </c>
      <c r="AY16" s="54">
        <f t="shared" si="13"/>
        <v>0</v>
      </c>
      <c r="AZ16" s="54">
        <v>0</v>
      </c>
      <c r="BA16" s="55">
        <v>0</v>
      </c>
      <c r="BB16" s="54">
        <f t="shared" si="14"/>
        <v>0</v>
      </c>
      <c r="BC16" s="54">
        <f t="shared" si="5"/>
        <v>7.2245249999999999</v>
      </c>
      <c r="BD16" s="54">
        <f t="shared" si="6"/>
        <v>41.900984999999999</v>
      </c>
      <c r="BE16" s="56">
        <f t="shared" si="7"/>
        <v>8.6527468933943738E-2</v>
      </c>
      <c r="BF16" s="12">
        <v>45.87</v>
      </c>
      <c r="BG16" s="12">
        <v>199.99</v>
      </c>
      <c r="BH16" s="56">
        <f t="shared" si="15"/>
        <v>0.77063853192659637</v>
      </c>
      <c r="BI16" s="12"/>
      <c r="BJ16" s="11">
        <v>4496</v>
      </c>
      <c r="BK16" s="54">
        <f t="shared" si="16"/>
        <v>188386.82855999999</v>
      </c>
      <c r="BL16" s="54">
        <f t="shared" si="17"/>
        <v>206231.52</v>
      </c>
    </row>
    <row r="17" spans="1:64" ht="30" customHeight="1" x14ac:dyDescent="0.35">
      <c r="A17" s="41">
        <v>16</v>
      </c>
      <c r="B17" s="42"/>
      <c r="C17" s="42"/>
      <c r="D17" s="42" t="s">
        <v>64</v>
      </c>
      <c r="E17" s="42"/>
      <c r="F17" s="42" t="s">
        <v>65</v>
      </c>
      <c r="G17" s="42"/>
      <c r="H17" s="43" t="s">
        <v>91</v>
      </c>
      <c r="I17" s="42" t="s">
        <v>92</v>
      </c>
      <c r="J17" s="42" t="s">
        <v>93</v>
      </c>
      <c r="K17" s="44" t="s">
        <v>76</v>
      </c>
      <c r="L17" s="42" t="s">
        <v>94</v>
      </c>
      <c r="M17" s="42" t="s">
        <v>108</v>
      </c>
      <c r="N17" s="42"/>
      <c r="O17" s="42"/>
      <c r="P17" s="45" t="s">
        <v>109</v>
      </c>
      <c r="Q17" s="42"/>
      <c r="R17" s="42" t="s">
        <v>73</v>
      </c>
      <c r="S17" s="46"/>
      <c r="T17" s="47">
        <v>7.95</v>
      </c>
      <c r="U17" s="48">
        <f>[1]CCD1119!H11</f>
        <v>14.91</v>
      </c>
      <c r="V17" s="49">
        <f t="shared" si="8"/>
        <v>14.91</v>
      </c>
      <c r="W17" s="12"/>
      <c r="X17" s="42" t="s">
        <v>74</v>
      </c>
      <c r="Y17" s="50">
        <v>43</v>
      </c>
      <c r="Z17" s="50">
        <v>34.5</v>
      </c>
      <c r="AA17" s="50">
        <v>32.5</v>
      </c>
      <c r="AB17" s="47">
        <v>5</v>
      </c>
      <c r="AC17" s="51">
        <v>2</v>
      </c>
      <c r="AD17" s="52">
        <f t="shared" si="9"/>
        <v>4.821375E-2</v>
      </c>
      <c r="AE17" s="53">
        <f t="shared" si="10"/>
        <v>2696.3262554769126</v>
      </c>
      <c r="AF17" s="42"/>
      <c r="AG17" s="54">
        <f t="shared" si="11"/>
        <v>0</v>
      </c>
      <c r="AH17" s="42" t="s">
        <v>75</v>
      </c>
      <c r="AI17" s="55">
        <v>0.314</v>
      </c>
      <c r="AJ17" s="54">
        <f t="shared" si="18"/>
        <v>4.6817400000000005</v>
      </c>
      <c r="AK17" s="54">
        <f t="shared" si="0"/>
        <v>19.591740000000001</v>
      </c>
      <c r="AL17" s="55">
        <v>0.04</v>
      </c>
      <c r="AM17" s="54">
        <f t="shared" si="1"/>
        <v>1.042</v>
      </c>
      <c r="AN17" s="55">
        <v>0.11749999999999999</v>
      </c>
      <c r="AO17" s="54">
        <f t="shared" si="2"/>
        <v>3.0608749999999998</v>
      </c>
      <c r="AP17" s="55">
        <v>0</v>
      </c>
      <c r="AQ17" s="54">
        <f t="shared" si="3"/>
        <v>0</v>
      </c>
      <c r="AR17" s="55">
        <v>0</v>
      </c>
      <c r="AS17" s="54">
        <f t="shared" si="12"/>
        <v>0</v>
      </c>
      <c r="AT17" s="42">
        <v>0</v>
      </c>
      <c r="AU17" s="55">
        <v>0</v>
      </c>
      <c r="AV17" s="54">
        <f t="shared" si="4"/>
        <v>0</v>
      </c>
      <c r="AW17" s="54">
        <v>0</v>
      </c>
      <c r="AX17" s="55">
        <v>0</v>
      </c>
      <c r="AY17" s="54">
        <f t="shared" si="13"/>
        <v>0</v>
      </c>
      <c r="AZ17" s="54">
        <v>0</v>
      </c>
      <c r="BA17" s="55">
        <v>0</v>
      </c>
      <c r="BB17" s="54">
        <f t="shared" si="14"/>
        <v>0</v>
      </c>
      <c r="BC17" s="54">
        <f t="shared" si="5"/>
        <v>4.102875</v>
      </c>
      <c r="BD17" s="54">
        <f t="shared" si="6"/>
        <v>23.694615000000002</v>
      </c>
      <c r="BE17" s="56">
        <f t="shared" si="7"/>
        <v>9.0417850287907803E-2</v>
      </c>
      <c r="BF17" s="12">
        <v>26.05</v>
      </c>
      <c r="BG17" s="12">
        <v>99.99</v>
      </c>
      <c r="BH17" s="56">
        <f t="shared" si="15"/>
        <v>0.73947394739473948</v>
      </c>
      <c r="BI17" s="12"/>
      <c r="BJ17" s="11">
        <v>3242</v>
      </c>
      <c r="BK17" s="54">
        <f t="shared" si="16"/>
        <v>76817.941830000011</v>
      </c>
      <c r="BL17" s="54">
        <f t="shared" si="17"/>
        <v>84454.1</v>
      </c>
    </row>
    <row r="18" spans="1:64" ht="30" customHeight="1" x14ac:dyDescent="0.35">
      <c r="A18" s="41">
        <v>17</v>
      </c>
      <c r="B18" s="42"/>
      <c r="C18" s="42"/>
      <c r="D18" s="42" t="s">
        <v>64</v>
      </c>
      <c r="E18" s="42"/>
      <c r="F18" s="42" t="s">
        <v>65</v>
      </c>
      <c r="G18" s="42"/>
      <c r="H18" s="43" t="s">
        <v>91</v>
      </c>
      <c r="I18" s="42" t="s">
        <v>92</v>
      </c>
      <c r="J18" s="42" t="s">
        <v>93</v>
      </c>
      <c r="K18" s="44" t="s">
        <v>76</v>
      </c>
      <c r="L18" s="42" t="s">
        <v>97</v>
      </c>
      <c r="M18" s="42" t="s">
        <v>108</v>
      </c>
      <c r="N18" s="42"/>
      <c r="O18" s="42"/>
      <c r="P18" s="45" t="s">
        <v>110</v>
      </c>
      <c r="Q18" s="42"/>
      <c r="R18" s="42" t="s">
        <v>73</v>
      </c>
      <c r="S18" s="46"/>
      <c r="T18" s="47">
        <v>7.95</v>
      </c>
      <c r="U18" s="48">
        <f>[1]CCD1119!H12</f>
        <v>16.600000000000001</v>
      </c>
      <c r="V18" s="49">
        <f t="shared" si="8"/>
        <v>16.600000000000001</v>
      </c>
      <c r="W18" s="12"/>
      <c r="X18" s="42" t="s">
        <v>74</v>
      </c>
      <c r="Y18" s="50">
        <v>40</v>
      </c>
      <c r="Z18" s="50">
        <v>38</v>
      </c>
      <c r="AA18" s="50">
        <v>35</v>
      </c>
      <c r="AB18" s="47">
        <v>5</v>
      </c>
      <c r="AC18" s="51">
        <v>2</v>
      </c>
      <c r="AD18" s="52">
        <f t="shared" si="9"/>
        <v>5.3199999999999997E-2</v>
      </c>
      <c r="AE18" s="53">
        <f t="shared" si="10"/>
        <v>2443.6090225563912</v>
      </c>
      <c r="AF18" s="42"/>
      <c r="AG18" s="54">
        <f t="shared" si="11"/>
        <v>0</v>
      </c>
      <c r="AH18" s="42" t="s">
        <v>75</v>
      </c>
      <c r="AI18" s="55">
        <v>0.314</v>
      </c>
      <c r="AJ18" s="54">
        <f t="shared" si="18"/>
        <v>5.2124000000000006</v>
      </c>
      <c r="AK18" s="54">
        <f t="shared" si="0"/>
        <v>21.812400000000004</v>
      </c>
      <c r="AL18" s="55">
        <v>0.04</v>
      </c>
      <c r="AM18" s="54">
        <f t="shared" si="1"/>
        <v>1.2536</v>
      </c>
      <c r="AN18" s="55">
        <v>0.11749999999999999</v>
      </c>
      <c r="AO18" s="54">
        <f t="shared" si="2"/>
        <v>3.6824499999999998</v>
      </c>
      <c r="AP18" s="55">
        <v>0</v>
      </c>
      <c r="AQ18" s="54">
        <f t="shared" si="3"/>
        <v>0</v>
      </c>
      <c r="AR18" s="55">
        <v>0</v>
      </c>
      <c r="AS18" s="54">
        <f t="shared" si="12"/>
        <v>0</v>
      </c>
      <c r="AT18" s="42">
        <v>0</v>
      </c>
      <c r="AU18" s="55">
        <v>0</v>
      </c>
      <c r="AV18" s="54">
        <f t="shared" si="4"/>
        <v>0</v>
      </c>
      <c r="AW18" s="54">
        <v>0</v>
      </c>
      <c r="AX18" s="55">
        <v>0</v>
      </c>
      <c r="AY18" s="54">
        <f t="shared" si="13"/>
        <v>0</v>
      </c>
      <c r="AZ18" s="54">
        <v>0</v>
      </c>
      <c r="BA18" s="55">
        <v>0</v>
      </c>
      <c r="BB18" s="54">
        <f t="shared" si="14"/>
        <v>0</v>
      </c>
      <c r="BC18" s="54">
        <f t="shared" si="5"/>
        <v>4.9360499999999998</v>
      </c>
      <c r="BD18" s="54">
        <f t="shared" si="6"/>
        <v>26.748450000000005</v>
      </c>
      <c r="BE18" s="56">
        <f t="shared" si="7"/>
        <v>0.14650765794511789</v>
      </c>
      <c r="BF18" s="12">
        <v>31.34</v>
      </c>
      <c r="BG18" s="12">
        <v>129.99</v>
      </c>
      <c r="BH18" s="56">
        <f t="shared" si="15"/>
        <v>0.75890453111777834</v>
      </c>
      <c r="BI18" s="12"/>
      <c r="BJ18" s="11">
        <v>4150</v>
      </c>
      <c r="BK18" s="54">
        <f t="shared" si="16"/>
        <v>111006.06750000002</v>
      </c>
      <c r="BL18" s="54">
        <f t="shared" si="17"/>
        <v>130061</v>
      </c>
    </row>
    <row r="19" spans="1:64" ht="30" customHeight="1" x14ac:dyDescent="0.35">
      <c r="A19" s="41">
        <v>18</v>
      </c>
      <c r="B19" s="42"/>
      <c r="C19" s="42"/>
      <c r="D19" s="42" t="s">
        <v>64</v>
      </c>
      <c r="E19" s="42"/>
      <c r="F19" s="42" t="s">
        <v>65</v>
      </c>
      <c r="G19" s="42"/>
      <c r="H19" s="43" t="s">
        <v>91</v>
      </c>
      <c r="I19" s="42" t="s">
        <v>92</v>
      </c>
      <c r="J19" s="42" t="s">
        <v>93</v>
      </c>
      <c r="K19" s="44" t="s">
        <v>76</v>
      </c>
      <c r="L19" s="42" t="s">
        <v>99</v>
      </c>
      <c r="M19" s="42" t="s">
        <v>108</v>
      </c>
      <c r="N19" s="42"/>
      <c r="O19" s="42"/>
      <c r="P19" s="45" t="s">
        <v>111</v>
      </c>
      <c r="Q19" s="42"/>
      <c r="R19" s="42" t="s">
        <v>73</v>
      </c>
      <c r="S19" s="46"/>
      <c r="T19" s="47">
        <v>7.95</v>
      </c>
      <c r="U19" s="48">
        <f>[1]CCD1119!H13</f>
        <v>25.15</v>
      </c>
      <c r="V19" s="49">
        <f t="shared" si="8"/>
        <v>25.15</v>
      </c>
      <c r="W19" s="12"/>
      <c r="X19" s="42" t="s">
        <v>74</v>
      </c>
      <c r="Y19" s="50">
        <v>43</v>
      </c>
      <c r="Z19" s="50">
        <v>40</v>
      </c>
      <c r="AA19" s="50">
        <v>35</v>
      </c>
      <c r="AB19" s="47">
        <v>5</v>
      </c>
      <c r="AC19" s="51">
        <v>2</v>
      </c>
      <c r="AD19" s="52">
        <f t="shared" si="9"/>
        <v>6.0199999999999997E-2</v>
      </c>
      <c r="AE19" s="53">
        <f t="shared" si="10"/>
        <v>2159.4684385382061</v>
      </c>
      <c r="AF19" s="42"/>
      <c r="AG19" s="54">
        <f t="shared" si="11"/>
        <v>0</v>
      </c>
      <c r="AH19" s="42" t="s">
        <v>75</v>
      </c>
      <c r="AI19" s="55">
        <v>0.314</v>
      </c>
      <c r="AJ19" s="54">
        <f t="shared" si="18"/>
        <v>7.8971</v>
      </c>
      <c r="AK19" s="54">
        <f t="shared" si="0"/>
        <v>33.0471</v>
      </c>
      <c r="AL19" s="55">
        <v>0.04</v>
      </c>
      <c r="AM19" s="54">
        <f t="shared" si="1"/>
        <v>1.6412</v>
      </c>
      <c r="AN19" s="55">
        <v>0.11749999999999999</v>
      </c>
      <c r="AO19" s="54">
        <f t="shared" si="2"/>
        <v>4.8210249999999997</v>
      </c>
      <c r="AP19" s="55">
        <v>0</v>
      </c>
      <c r="AQ19" s="54">
        <f t="shared" si="3"/>
        <v>0</v>
      </c>
      <c r="AR19" s="55">
        <v>0</v>
      </c>
      <c r="AS19" s="54">
        <f t="shared" si="12"/>
        <v>0</v>
      </c>
      <c r="AT19" s="42">
        <v>0</v>
      </c>
      <c r="AU19" s="55">
        <v>0</v>
      </c>
      <c r="AV19" s="54">
        <f t="shared" si="4"/>
        <v>0</v>
      </c>
      <c r="AW19" s="54">
        <v>0</v>
      </c>
      <c r="AX19" s="55">
        <v>0</v>
      </c>
      <c r="AY19" s="54">
        <f t="shared" si="13"/>
        <v>0</v>
      </c>
      <c r="AZ19" s="54">
        <v>0</v>
      </c>
      <c r="BA19" s="55">
        <v>0</v>
      </c>
      <c r="BB19" s="54">
        <f t="shared" si="14"/>
        <v>0</v>
      </c>
      <c r="BC19" s="54">
        <f t="shared" si="5"/>
        <v>6.4622250000000001</v>
      </c>
      <c r="BD19" s="54">
        <f t="shared" si="6"/>
        <v>39.509325000000004</v>
      </c>
      <c r="BE19" s="56">
        <f t="shared" si="7"/>
        <v>3.706251523275645E-2</v>
      </c>
      <c r="BF19" s="12">
        <v>41.03</v>
      </c>
      <c r="BG19" s="12">
        <v>169.99</v>
      </c>
      <c r="BH19" s="56">
        <f t="shared" si="15"/>
        <v>0.75863286075651515</v>
      </c>
      <c r="BI19" s="12"/>
      <c r="BJ19" s="11">
        <v>4150</v>
      </c>
      <c r="BK19" s="54">
        <f t="shared" si="16"/>
        <v>163963.69875000001</v>
      </c>
      <c r="BL19" s="54">
        <f t="shared" si="17"/>
        <v>170274.5</v>
      </c>
    </row>
    <row r="20" spans="1:64" ht="30" customHeight="1" x14ac:dyDescent="0.35">
      <c r="A20" s="41">
        <v>19</v>
      </c>
      <c r="B20" s="42"/>
      <c r="C20" s="42"/>
      <c r="D20" s="42" t="s">
        <v>64</v>
      </c>
      <c r="E20" s="42"/>
      <c r="F20" s="42" t="s">
        <v>65</v>
      </c>
      <c r="G20" s="42"/>
      <c r="H20" s="43" t="s">
        <v>91</v>
      </c>
      <c r="I20" s="42" t="s">
        <v>92</v>
      </c>
      <c r="J20" s="42" t="s">
        <v>93</v>
      </c>
      <c r="K20" s="44" t="s">
        <v>76</v>
      </c>
      <c r="L20" s="42" t="s">
        <v>101</v>
      </c>
      <c r="M20" s="42" t="s">
        <v>108</v>
      </c>
      <c r="N20" s="42"/>
      <c r="O20" s="42"/>
      <c r="P20" s="45" t="s">
        <v>112</v>
      </c>
      <c r="Q20" s="42"/>
      <c r="R20" s="42" t="s">
        <v>73</v>
      </c>
      <c r="S20" s="46"/>
      <c r="T20" s="47">
        <v>7.95</v>
      </c>
      <c r="U20" s="48">
        <f>[1]CCD1119!H14</f>
        <v>26.39</v>
      </c>
      <c r="V20" s="49">
        <f t="shared" si="8"/>
        <v>26.39</v>
      </c>
      <c r="W20" s="12"/>
      <c r="X20" s="42" t="s">
        <v>74</v>
      </c>
      <c r="Y20" s="50">
        <v>48</v>
      </c>
      <c r="Z20" s="50">
        <v>40</v>
      </c>
      <c r="AA20" s="50">
        <v>35</v>
      </c>
      <c r="AB20" s="47">
        <v>5</v>
      </c>
      <c r="AC20" s="51">
        <v>2</v>
      </c>
      <c r="AD20" s="52">
        <f t="shared" si="9"/>
        <v>6.7199999999999996E-2</v>
      </c>
      <c r="AE20" s="53">
        <f t="shared" si="10"/>
        <v>1934.5238095238096</v>
      </c>
      <c r="AF20" s="42"/>
      <c r="AG20" s="54">
        <f t="shared" si="11"/>
        <v>0</v>
      </c>
      <c r="AH20" s="42" t="s">
        <v>75</v>
      </c>
      <c r="AI20" s="55">
        <v>0.314</v>
      </c>
      <c r="AJ20" s="54">
        <f t="shared" si="18"/>
        <v>8.2864599999999999</v>
      </c>
      <c r="AK20" s="54">
        <f t="shared" si="0"/>
        <v>34.676459999999999</v>
      </c>
      <c r="AL20" s="55">
        <v>0.04</v>
      </c>
      <c r="AM20" s="54">
        <f t="shared" si="1"/>
        <v>1.8348</v>
      </c>
      <c r="AN20" s="55">
        <v>0.11749999999999999</v>
      </c>
      <c r="AO20" s="54">
        <f t="shared" si="2"/>
        <v>5.3897249999999994</v>
      </c>
      <c r="AP20" s="55">
        <v>0</v>
      </c>
      <c r="AQ20" s="54">
        <f t="shared" si="3"/>
        <v>0</v>
      </c>
      <c r="AR20" s="55">
        <v>0</v>
      </c>
      <c r="AS20" s="54">
        <f t="shared" si="12"/>
        <v>0</v>
      </c>
      <c r="AT20" s="42">
        <v>0</v>
      </c>
      <c r="AU20" s="55">
        <v>0</v>
      </c>
      <c r="AV20" s="54">
        <f t="shared" si="4"/>
        <v>0</v>
      </c>
      <c r="AW20" s="54">
        <v>0</v>
      </c>
      <c r="AX20" s="55">
        <v>0</v>
      </c>
      <c r="AY20" s="54">
        <f t="shared" si="13"/>
        <v>0</v>
      </c>
      <c r="AZ20" s="54">
        <v>0</v>
      </c>
      <c r="BA20" s="55">
        <v>0</v>
      </c>
      <c r="BB20" s="54">
        <f t="shared" si="14"/>
        <v>0</v>
      </c>
      <c r="BC20" s="54">
        <f t="shared" si="5"/>
        <v>7.2245249999999999</v>
      </c>
      <c r="BD20" s="54">
        <f t="shared" si="6"/>
        <v>41.900984999999999</v>
      </c>
      <c r="BE20" s="56">
        <f t="shared" si="7"/>
        <v>8.6527468933943738E-2</v>
      </c>
      <c r="BF20" s="12">
        <v>45.87</v>
      </c>
      <c r="BG20" s="12">
        <v>199.99</v>
      </c>
      <c r="BH20" s="56">
        <f t="shared" si="15"/>
        <v>0.77063853192659637</v>
      </c>
      <c r="BI20" s="12"/>
      <c r="BJ20" s="11">
        <v>2656</v>
      </c>
      <c r="BK20" s="54">
        <f t="shared" si="16"/>
        <v>111289.01616</v>
      </c>
      <c r="BL20" s="54">
        <f t="shared" si="17"/>
        <v>121830.71999999999</v>
      </c>
    </row>
  </sheetData>
  <sheetProtection insertRows="0" deleteRows="0" sort="0"/>
  <protectedRanges>
    <protectedRange sqref="BJ2:BJ20 AR1:AS1 AW1 AZ1 BG2:BH20 P21:BB258 A2:J258 L2:N258 Q2:BE20" name="Range1"/>
    <protectedRange sqref="K2:K263" name="Range1_1"/>
    <protectedRange sqref="BI2:BI258" name="Range1_2"/>
    <protectedRange sqref="O2:O258" name="Range1_2_1"/>
  </protectedRanges>
  <phoneticPr fontId="2" type="noConversion"/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2026-02-25T02:16:34Z</dcterms:created>
  <dcterms:modified xsi:type="dcterms:W3CDTF">2026-02-25T02:17:13Z</dcterms:modified>
</cp:coreProperties>
</file>