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F2EE121-F500-4018-A92C-F6D5E4A81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LLOCATE">[2]comments!$F$3:$F$21</definedName>
    <definedName name="as">'[3]1-Import Product Data Sheet'!$X$2</definedName>
    <definedName name="ATotalsPos">#REF!</definedName>
    <definedName name="biab">'[4]BIAB OCT 00'!$A$5:$AB$70</definedName>
    <definedName name="bigidea">[5]Lists!$I$6:$I$29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nnum">'[1]other data'!$BI$2:$BI$18</definedName>
    <definedName name="scalenum">'[1]other data'!$BG$2:$BG$18</definedName>
    <definedName name="sheets">'[4]SHEETS OCT 00'!$A$6:$AC$102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6" i="8" l="1"/>
  <c r="AJ5" i="8" l="1"/>
  <c r="AJ3" i="8"/>
  <c r="AJ2" i="8"/>
  <c r="AJ4" i="8"/>
  <c r="BD3" i="8"/>
  <c r="BD4" i="8"/>
  <c r="BD5" i="8"/>
  <c r="BD6" i="8"/>
  <c r="BD7" i="8"/>
  <c r="BD8" i="8"/>
  <c r="BD9" i="8"/>
  <c r="BD2" i="8"/>
  <c r="BG9" i="8"/>
  <c r="AW9" i="8"/>
  <c r="AT9" i="8"/>
  <c r="AQ9" i="8"/>
  <c r="AO9" i="8"/>
  <c r="AM9" i="8"/>
  <c r="AJ9" i="8"/>
  <c r="AD9" i="8"/>
  <c r="AE9" i="8" s="1"/>
  <c r="AG9" i="8" s="1"/>
  <c r="BG8" i="8"/>
  <c r="AW8" i="8"/>
  <c r="AT8" i="8"/>
  <c r="AQ8" i="8"/>
  <c r="AO8" i="8"/>
  <c r="AM8" i="8"/>
  <c r="AJ8" i="8"/>
  <c r="AD8" i="8"/>
  <c r="AE8" i="8" s="1"/>
  <c r="AG8" i="8" s="1"/>
  <c r="BG7" i="8"/>
  <c r="AW7" i="8"/>
  <c r="AT7" i="8"/>
  <c r="AQ7" i="8"/>
  <c r="AO7" i="8"/>
  <c r="AM7" i="8"/>
  <c r="AJ7" i="8"/>
  <c r="AE7" i="8"/>
  <c r="AG7" i="8" s="1"/>
  <c r="AD7" i="8"/>
  <c r="AW6" i="8"/>
  <c r="AT6" i="8"/>
  <c r="AQ6" i="8"/>
  <c r="AO6" i="8"/>
  <c r="AM6" i="8"/>
  <c r="AJ6" i="8"/>
  <c r="AE6" i="8"/>
  <c r="AG6" i="8" s="1"/>
  <c r="AD6" i="8"/>
  <c r="BG5" i="8"/>
  <c r="AW5" i="8"/>
  <c r="AT5" i="8"/>
  <c r="AQ5" i="8"/>
  <c r="AO5" i="8"/>
  <c r="AM5" i="8"/>
  <c r="AD5" i="8"/>
  <c r="AE5" i="8" s="1"/>
  <c r="AG5" i="8" s="1"/>
  <c r="BG4" i="8"/>
  <c r="AW4" i="8"/>
  <c r="AT4" i="8"/>
  <c r="AQ4" i="8"/>
  <c r="AO4" i="8"/>
  <c r="AM4" i="8"/>
  <c r="AD4" i="8"/>
  <c r="AE4" i="8" s="1"/>
  <c r="AG4" i="8" s="1"/>
  <c r="BG3" i="8"/>
  <c r="AW3" i="8"/>
  <c r="AT3" i="8"/>
  <c r="AQ3" i="8"/>
  <c r="AO3" i="8"/>
  <c r="AM3" i="8"/>
  <c r="AD3" i="8"/>
  <c r="AE3" i="8" s="1"/>
  <c r="AG3" i="8" s="1"/>
  <c r="BG2" i="8"/>
  <c r="AW2" i="8"/>
  <c r="AT2" i="8"/>
  <c r="AQ2" i="8"/>
  <c r="AO2" i="8"/>
  <c r="AM2" i="8"/>
  <c r="AD2" i="8"/>
  <c r="AE2" i="8" s="1"/>
  <c r="AG2" i="8" s="1"/>
  <c r="AK8" i="8" l="1"/>
  <c r="AK4" i="8"/>
  <c r="AK9" i="8"/>
  <c r="AX2" i="8"/>
  <c r="AX9" i="8"/>
  <c r="AK3" i="8"/>
  <c r="AK5" i="8"/>
  <c r="AX5" i="8"/>
  <c r="AX4" i="8"/>
  <c r="AX8" i="8"/>
  <c r="AX3" i="8"/>
  <c r="AK7" i="8"/>
  <c r="AX6" i="8"/>
  <c r="AK2" i="8"/>
  <c r="AX7" i="8"/>
  <c r="AK6" i="8"/>
  <c r="AY7" i="8" l="1"/>
  <c r="AZ7" i="8" s="1"/>
  <c r="BF7" i="8" s="1"/>
  <c r="AY6" i="8"/>
  <c r="AZ6" i="8" s="1"/>
  <c r="BF6" i="8" s="1"/>
  <c r="AY9" i="8"/>
  <c r="AZ9" i="8" s="1"/>
  <c r="BF9" i="8" s="1"/>
  <c r="AY8" i="8"/>
  <c r="AZ8" i="8" s="1"/>
  <c r="BF8" i="8" s="1"/>
  <c r="AY4" i="8"/>
  <c r="AZ4" i="8" s="1"/>
  <c r="BF4" i="8" s="1"/>
  <c r="AY3" i="8"/>
  <c r="AZ3" i="8" s="1"/>
  <c r="BF3" i="8" s="1"/>
  <c r="AY2" i="8"/>
  <c r="AZ2" i="8" s="1"/>
  <c r="BF2" i="8" s="1"/>
  <c r="AY5" i="8"/>
  <c r="AZ5" i="8" s="1"/>
  <c r="BF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<sst xmlns="http://schemas.openxmlformats.org/spreadsheetml/2006/main" count="163" uniqueCount="83">
  <si>
    <t>Brand</t>
  </si>
  <si>
    <t>Package Type</t>
  </si>
  <si>
    <t>Licensor</t>
  </si>
  <si>
    <t>Normal</t>
  </si>
  <si>
    <t>ELECT 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</si>
  <si>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</si>
  <si>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</si>
  <si>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</si>
  <si>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</si>
  <si>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</si>
  <si>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</si>
  <si>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</si>
  <si>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</si>
  <si>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</si>
  <si>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</si>
  <si>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</si>
  <si>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</si>
  <si>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</si>
  <si>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</si>
  <si>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</si>
  <si>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</si>
  <si>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</si>
  <si>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</si>
  <si>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</si>
  <si>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</si>
  <si>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</si>
  <si>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</si>
  <si>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</si>
  <si>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</si>
  <si>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</si>
  <si>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</si>
  <si>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</si>
  <si>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</si>
  <si>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</si>
  <si>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</si>
  <si>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</si>
  <si>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</si>
  <si>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</si>
  <si>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</si>
  <si>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</si>
  <si>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</si>
  <si>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</si>
  <si>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</si>
  <si>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</si>
  <si>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</si>
  <si>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</si>
  <si>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</si>
  <si>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</si>
  <si>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</si>
  <si>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</si>
  <si>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</si>
  <si>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</si>
  <si>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</si>
  <si>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</si>
  <si>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</si>
  <si>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</si>
  <si>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</si>
  <si>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</si>
  <si>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</si>
  <si>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</si>
  <si>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</si>
  <si>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 xml:space="preserve">	62x84"</t>
  </si>
  <si>
    <t xml:space="preserve">	84x90"</t>
  </si>
  <si>
    <t xml:space="preserve">	100X90"</t>
  </si>
  <si>
    <t>6301.10.0000</t>
  </si>
  <si>
    <t>Noble Excellence</t>
  </si>
  <si>
    <t>Waffle Plush Heated Blanket</t>
  </si>
  <si>
    <t>Heated Blanket</t>
  </si>
  <si>
    <t>260gsm Waffle Plush to 260gsm Waffle Plush, 10 Setting Programmable Controller, Print Box, Case Pack 2</t>
  </si>
  <si>
    <t>100% Polyester, 260gsm Plush</t>
  </si>
  <si>
    <t>TAUPE</t>
  </si>
  <si>
    <t>NIGHTSHADOW BLUE</t>
  </si>
  <si>
    <t>SEA SPRAY GREEN</t>
  </si>
  <si>
    <t>Customer style</t>
    <phoneticPr fontId="10" type="noConversion"/>
  </si>
  <si>
    <t>N-EWFL-BLK</t>
    <phoneticPr fontId="10" type="noConversion"/>
  </si>
  <si>
    <t>DL54-1295</t>
  </si>
  <si>
    <t>DL54-1296</t>
  </si>
  <si>
    <t>DL54-1297</t>
  </si>
  <si>
    <t>DL54-1298</t>
  </si>
  <si>
    <t>DL54-1299</t>
  </si>
  <si>
    <t>DL54-1300</t>
  </si>
  <si>
    <t>DL54-1301</t>
  </si>
  <si>
    <t>DL54-1294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</si>
</sst>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9" fillId="0" borderId="0"/>
    <xf numFmtId="0" fontId="3" fillId="0" borderId="0"/>
    <xf numFmtId="0" fontId="1" fillId="0" borderId="0"/>
    <xf numFmtId="0" fontId="12" fillId="0" borderId="0"/>
    <xf numFmtId="0" fontId="13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9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4" fillId="4" borderId="1" xfId="0" applyFont="1" applyFill="1" applyBorder="1"/>
  </cellXfs>
  <cellStyles count="13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85 3" xfId="7" xr:uid="{1C277095-2DE5-4D1A-B98B-0E44B0B416E4}"/>
    <cellStyle name="Normal 285 3 2" xfId="10" xr:uid="{633299E1-A407-4153-8533-5920EBBA4FB8}"/>
    <cellStyle name="Normal 285 3 3" xfId="11" xr:uid="{7704A66F-4C32-4362-9DFA-99274EAC5E89}"/>
    <cellStyle name="Normal 3" xfId="8" xr:uid="{8C35357B-06CF-411D-A830-B4475B748762}"/>
    <cellStyle name="Normal 4" xfId="12" xr:uid="{20A129EE-E329-43B0-BB5E-F2E037341456}"/>
    <cellStyle name="Percent 2" xfId="6" xr:uid="{E70589B9-27E6-48C2-9E75-E5CCCEF28152}"/>
    <cellStyle name="Style 1" xfId="3" xr:uid="{F4609D05-B161-47A5-8040-F8D4BA086F06}"/>
    <cellStyle name="常规" xfId="0" builtinId="0"/>
    <cellStyle name="常规 2" xfId="9" xr:uid="{D4D233A6-FA9F-4099-BE8D-F4DB2DD9F401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9"/>
  <sheetViews>
    <sheetView tabSelected="1" zoomScale="99" zoomScaleNormal="99" workbookViewId="0">
      <selection activeCell="P2" sqref="P2:P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6.28515625" style="3" customWidth="1"/>
    <col min="5" max="5" width="9.85546875" style="3" customWidth="1"/>
    <col min="6" max="6" width="11.28515625" style="3" customWidth="1"/>
    <col min="7" max="7" width="9.140625" style="3" customWidth="1"/>
    <col min="8" max="8" width="20.140625" style="3" customWidth="1"/>
    <col min="9" max="9" width="10.85546875" style="3" customWidth="1"/>
    <col min="10" max="10" width="16.85546875" style="3" customWidth="1"/>
    <col min="11" max="11" width="15.7109375" style="50" customWidth="1"/>
    <col min="12" max="12" width="9.42578125" style="3" bestFit="1" customWidth="1"/>
    <col min="13" max="13" width="10.42578125" style="3" bestFit="1" customWidth="1"/>
    <col min="14" max="14" width="10.5703125" style="3" customWidth="1"/>
    <col min="15" max="15" width="18" style="3" customWidth="1"/>
    <col min="16" max="16" width="13.42578125" style="3" customWidth="1"/>
    <col min="17" max="17" width="15.28515625" style="3" customWidth="1"/>
    <col min="18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7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3" customWidth="1"/>
    <col min="56" max="57" width="9.140625" style="3"/>
    <col min="58" max="59" width="11.28515625" style="6" bestFit="1" customWidth="1"/>
    <col min="60" max="16384" width="9.140625" style="3"/>
  </cols>
  <sheetData>
    <row r="1" spans="1:59" ht="68.099999999999994" customHeight="1">
      <c r="A1" s="11" t="s">
        <v>5</v>
      </c>
      <c r="B1" s="11" t="s">
        <v>6</v>
      </c>
      <c r="C1" s="42" t="s">
        <v>7</v>
      </c>
      <c r="D1" s="43" t="s">
        <v>0</v>
      </c>
      <c r="E1" s="43" t="s">
        <v>2</v>
      </c>
      <c r="F1" s="13" t="s">
        <v>53</v>
      </c>
      <c r="G1" s="42" t="s">
        <v>8</v>
      </c>
      <c r="H1" s="12" t="s">
        <v>9</v>
      </c>
      <c r="I1" s="41" t="s">
        <v>55</v>
      </c>
      <c r="J1" s="12" t="s">
        <v>10</v>
      </c>
      <c r="K1" s="41" t="s">
        <v>58</v>
      </c>
      <c r="L1" s="12" t="s">
        <v>11</v>
      </c>
      <c r="M1" s="12" t="s">
        <v>12</v>
      </c>
      <c r="N1" s="42" t="s">
        <v>73</v>
      </c>
      <c r="O1" s="42" t="s">
        <v>59</v>
      </c>
      <c r="P1" s="42" t="s">
        <v>13</v>
      </c>
      <c r="Q1" s="42" t="s">
        <v>14</v>
      </c>
      <c r="R1" s="41" t="s">
        <v>56</v>
      </c>
      <c r="S1" s="14" t="s">
        <v>15</v>
      </c>
      <c r="T1" s="15" t="s">
        <v>16</v>
      </c>
      <c r="U1" s="16" t="s">
        <v>17</v>
      </c>
      <c r="V1" s="17" t="s">
        <v>18</v>
      </c>
      <c r="W1" s="18" t="s">
        <v>19</v>
      </c>
      <c r="X1" s="19" t="s">
        <v>1</v>
      </c>
      <c r="Y1" s="45" t="s">
        <v>20</v>
      </c>
      <c r="Z1" s="45" t="s">
        <v>21</v>
      </c>
      <c r="AA1" s="45" t="s">
        <v>22</v>
      </c>
      <c r="AB1" s="20" t="s">
        <v>23</v>
      </c>
      <c r="AC1" s="21" t="s">
        <v>24</v>
      </c>
      <c r="AD1" s="48" t="s">
        <v>25</v>
      </c>
      <c r="AE1" s="22" t="s">
        <v>26</v>
      </c>
      <c r="AF1" s="11" t="s">
        <v>27</v>
      </c>
      <c r="AG1" s="23" t="s">
        <v>28</v>
      </c>
      <c r="AH1" s="11" t="s">
        <v>29</v>
      </c>
      <c r="AI1" s="24" t="s">
        <v>30</v>
      </c>
      <c r="AJ1" s="25" t="s">
        <v>31</v>
      </c>
      <c r="AK1" s="23" t="s">
        <v>32</v>
      </c>
      <c r="AL1" s="24" t="s">
        <v>33</v>
      </c>
      <c r="AM1" s="23" t="s">
        <v>34</v>
      </c>
      <c r="AN1" s="24" t="s">
        <v>35</v>
      </c>
      <c r="AO1" s="23" t="s">
        <v>36</v>
      </c>
      <c r="AP1" s="24" t="s">
        <v>37</v>
      </c>
      <c r="AQ1" s="23" t="s">
        <v>38</v>
      </c>
      <c r="AR1" s="19" t="s">
        <v>39</v>
      </c>
      <c r="AS1" s="24" t="s">
        <v>40</v>
      </c>
      <c r="AT1" s="23" t="s">
        <v>41</v>
      </c>
      <c r="AU1" s="19" t="s">
        <v>42</v>
      </c>
      <c r="AV1" s="24" t="s">
        <v>43</v>
      </c>
      <c r="AW1" s="23" t="s">
        <v>44</v>
      </c>
      <c r="AX1" s="23" t="s">
        <v>45</v>
      </c>
      <c r="AY1" s="26" t="s">
        <v>46</v>
      </c>
      <c r="AZ1" s="27" t="s">
        <v>47</v>
      </c>
      <c r="BA1" s="28" t="s">
        <v>48</v>
      </c>
      <c r="BB1" s="52" t="s">
        <v>60</v>
      </c>
      <c r="BC1" s="29" t="s">
        <v>49</v>
      </c>
      <c r="BD1" s="27" t="s">
        <v>57</v>
      </c>
      <c r="BE1" s="11" t="s">
        <v>50</v>
      </c>
      <c r="BF1" s="23" t="s">
        <v>51</v>
      </c>
      <c r="BG1" s="23" t="s">
        <v>52</v>
      </c>
    </row>
    <row r="2" spans="1:59" ht="45" customHeight="1">
      <c r="A2" s="30">
        <v>1</v>
      </c>
      <c r="B2" s="1"/>
      <c r="C2" s="1"/>
      <c r="D2" s="1" t="s">
        <v>65</v>
      </c>
      <c r="E2" s="1"/>
      <c r="F2" s="1" t="s">
        <v>4</v>
      </c>
      <c r="G2" s="1"/>
      <c r="H2" s="1" t="s">
        <v>66</v>
      </c>
      <c r="I2" s="1" t="s">
        <v>67</v>
      </c>
      <c r="J2" s="1" t="s">
        <v>68</v>
      </c>
      <c r="K2" s="51" t="s">
        <v>69</v>
      </c>
      <c r="L2" s="1" t="s">
        <v>61</v>
      </c>
      <c r="M2" s="55" t="s">
        <v>70</v>
      </c>
      <c r="N2" s="53" t="s">
        <v>74</v>
      </c>
      <c r="O2" s="53"/>
      <c r="P2" s="56" t="s">
        <v>82</v>
      </c>
      <c r="Q2" s="54"/>
      <c r="R2" s="1" t="s">
        <v>54</v>
      </c>
      <c r="S2" s="31"/>
      <c r="T2" s="32">
        <v>7.8</v>
      </c>
      <c r="U2" s="33">
        <v>20.93</v>
      </c>
      <c r="V2" s="34">
        <v>20.93</v>
      </c>
      <c r="W2" s="10"/>
      <c r="X2" s="1" t="s">
        <v>3</v>
      </c>
      <c r="Y2" s="46">
        <v>50</v>
      </c>
      <c r="Z2" s="46">
        <v>37</v>
      </c>
      <c r="AA2" s="46">
        <v>31</v>
      </c>
      <c r="AB2" s="32">
        <v>4</v>
      </c>
      <c r="AC2" s="35">
        <v>2</v>
      </c>
      <c r="AD2" s="49">
        <f>IF(Y2="","",Y2*Z2*AA2/1000000)</f>
        <v>5.7000000000000002E-2</v>
      </c>
      <c r="AE2" s="36">
        <f>IF(AC2="","",65/AD2*AC2)</f>
        <v>2281</v>
      </c>
      <c r="AF2" s="1">
        <v>3300</v>
      </c>
      <c r="AG2" s="37">
        <f>IF(ISERROR(AF2/AE2),"",AF2/AE2)</f>
        <v>1.45</v>
      </c>
      <c r="AH2" s="1" t="s">
        <v>64</v>
      </c>
      <c r="AI2" s="38">
        <v>0.314</v>
      </c>
      <c r="AJ2" s="37">
        <f>IF(ISERROR(V2*AI2),"",V2*AI2)</f>
        <v>6.57</v>
      </c>
      <c r="AK2" s="37">
        <f t="shared" ref="AK2:AK9" si="0">IF(ISERROR(V2+AG2+AJ2),"",V2+AG2+AJ2)</f>
        <v>28.95</v>
      </c>
      <c r="AL2" s="38">
        <v>0.04</v>
      </c>
      <c r="AM2" s="37">
        <f t="shared" ref="AM2:AM9" si="1">IF(ISERROR(BA2*AL2),"",BA2*AL2)</f>
        <v>1.54</v>
      </c>
      <c r="AN2" s="38">
        <v>0.05</v>
      </c>
      <c r="AO2" s="37">
        <f t="shared" ref="AO2:AO9" si="2">IF(ISERROR(BA2*AN2),"",BA2*AN2)</f>
        <v>1.93</v>
      </c>
      <c r="AP2" s="38">
        <v>0.08</v>
      </c>
      <c r="AQ2" s="37">
        <f t="shared" ref="AQ2:AQ9" si="3">IF(ISERROR(BA2*AP2),"",BA2*AP2)</f>
        <v>3.09</v>
      </c>
      <c r="AR2" s="1"/>
      <c r="AS2" s="38"/>
      <c r="AT2" s="37">
        <f t="shared" ref="AT2:AT9" si="4">IF(ISERROR(BA2*AS2),"",BA2*AS2)</f>
        <v>0</v>
      </c>
      <c r="AU2" s="1"/>
      <c r="AV2" s="38"/>
      <c r="AW2" s="39">
        <f t="shared" ref="AW2:AW9" si="5">IF(ISERROR(BA2*AV2),"",BA2*AV2)</f>
        <v>0</v>
      </c>
      <c r="AX2" s="37">
        <f>IF(ISERROR(AM2+AO2+AQ2+AT2+AW2),"",AM2+AO2+AQ2+AT2+AW2)</f>
        <v>6.56</v>
      </c>
      <c r="AY2" s="37">
        <f t="shared" ref="AY2:AY9" si="6">IF(ISERROR(AK2+AX2),"",AK2+AX2)</f>
        <v>35.51</v>
      </c>
      <c r="AZ2" s="40">
        <f t="shared" ref="AZ2:AZ9" si="7">IF(ISERROR((BA2-AY2)/BA2),"",(BA2-AY2)/BA2)</f>
        <v>8.0500000000000002E-2</v>
      </c>
      <c r="BA2" s="10">
        <v>38.619999999999997</v>
      </c>
      <c r="BB2" s="10"/>
      <c r="BC2" s="10">
        <v>109</v>
      </c>
      <c r="BD2" s="40">
        <f>IF(ISERROR((BC2-BA2)/BC2),"",(BC2-BA2)/BC2)</f>
        <v>0.64570000000000005</v>
      </c>
      <c r="BE2" s="9">
        <v>280</v>
      </c>
      <c r="BF2" s="37">
        <f t="shared" ref="BF2:BF9" si="8">IF(ISERROR(AZ2*BE2),"",AY2*BE2)</f>
        <v>9942.7999999999993</v>
      </c>
      <c r="BG2" s="37">
        <f>IF(ISERROR(BA2*BE2),"",BA2*BE2)</f>
        <v>10813.6</v>
      </c>
    </row>
    <row r="3" spans="1:59" ht="45" customHeight="1">
      <c r="A3" s="30">
        <v>2</v>
      </c>
      <c r="B3" s="1"/>
      <c r="C3" s="1"/>
      <c r="D3" s="1" t="s">
        <v>65</v>
      </c>
      <c r="E3" s="1"/>
      <c r="F3" s="1" t="s">
        <v>4</v>
      </c>
      <c r="G3" s="1"/>
      <c r="H3" s="1" t="s">
        <v>66</v>
      </c>
      <c r="I3" s="1" t="s">
        <v>67</v>
      </c>
      <c r="J3" s="1" t="s">
        <v>68</v>
      </c>
      <c r="K3" s="51" t="s">
        <v>69</v>
      </c>
      <c r="L3" s="1" t="s">
        <v>62</v>
      </c>
      <c r="M3" s="55" t="s">
        <v>70</v>
      </c>
      <c r="N3" s="53" t="s">
        <v>74</v>
      </c>
      <c r="O3" s="53"/>
      <c r="P3" s="56" t="s">
        <v>75</v>
      </c>
      <c r="Q3" s="54"/>
      <c r="R3" s="1" t="s">
        <v>54</v>
      </c>
      <c r="S3" s="31"/>
      <c r="T3" s="32">
        <v>7.8</v>
      </c>
      <c r="U3" s="33">
        <v>31.94</v>
      </c>
      <c r="V3" s="34">
        <v>31.94</v>
      </c>
      <c r="W3" s="10"/>
      <c r="X3" s="1" t="s">
        <v>3</v>
      </c>
      <c r="Y3" s="46">
        <v>65.5</v>
      </c>
      <c r="Z3" s="46">
        <v>37</v>
      </c>
      <c r="AA3" s="46">
        <v>31</v>
      </c>
      <c r="AB3" s="32">
        <v>4</v>
      </c>
      <c r="AC3" s="9">
        <v>2</v>
      </c>
      <c r="AD3" s="49">
        <f t="shared" ref="AD3:AD9" si="9">IF(Y3="","",Y3*Z3*AA3/1000000)</f>
        <v>7.4999999999999997E-2</v>
      </c>
      <c r="AE3" s="36">
        <f t="shared" ref="AE3:AE9" si="10">IF(AC3="","",65/AD3*AC3)</f>
        <v>1733</v>
      </c>
      <c r="AF3" s="1">
        <v>3300</v>
      </c>
      <c r="AG3" s="37">
        <f t="shared" ref="AG3:AG9" si="11">IF(ISERROR(AF3/AE3),"",AF3/AE3)</f>
        <v>1.9</v>
      </c>
      <c r="AH3" s="1" t="s">
        <v>64</v>
      </c>
      <c r="AI3" s="38">
        <v>0.314</v>
      </c>
      <c r="AJ3" s="37">
        <f>IF(ISERROR(V3*AI3),"",V3*AI3)</f>
        <v>10.029999999999999</v>
      </c>
      <c r="AK3" s="37">
        <f t="shared" si="0"/>
        <v>43.87</v>
      </c>
      <c r="AL3" s="38">
        <v>0.04</v>
      </c>
      <c r="AM3" s="37">
        <f t="shared" si="1"/>
        <v>2.3199999999999998</v>
      </c>
      <c r="AN3" s="38">
        <v>0.05</v>
      </c>
      <c r="AO3" s="37">
        <f t="shared" si="2"/>
        <v>2.9</v>
      </c>
      <c r="AP3" s="38">
        <v>0.08</v>
      </c>
      <c r="AQ3" s="37">
        <f t="shared" si="3"/>
        <v>4.6399999999999997</v>
      </c>
      <c r="AR3" s="1"/>
      <c r="AS3" s="38"/>
      <c r="AT3" s="37">
        <f t="shared" si="4"/>
        <v>0</v>
      </c>
      <c r="AU3" s="1"/>
      <c r="AV3" s="38"/>
      <c r="AW3" s="39">
        <f t="shared" si="5"/>
        <v>0</v>
      </c>
      <c r="AX3" s="37">
        <f t="shared" ref="AX3:AX9" si="12">IF(ISERROR(AM3+AO3+AQ3+AT3+AW3),"",AM3+AO3+AQ3+AT3+AW3)</f>
        <v>9.86</v>
      </c>
      <c r="AY3" s="37">
        <f t="shared" si="6"/>
        <v>53.73</v>
      </c>
      <c r="AZ3" s="40">
        <f t="shared" si="7"/>
        <v>7.2999999999999995E-2</v>
      </c>
      <c r="BA3" s="10">
        <v>57.96</v>
      </c>
      <c r="BB3" s="10"/>
      <c r="BC3" s="10">
        <v>169</v>
      </c>
      <c r="BD3" s="40">
        <f t="shared" ref="BD3:BD9" si="13">IF(ISERROR((BC3-BA3)/BC3),"",(BC3-BA3)/BC3)</f>
        <v>0.65700000000000003</v>
      </c>
      <c r="BE3" s="9">
        <v>380</v>
      </c>
      <c r="BF3" s="37">
        <f t="shared" si="8"/>
        <v>20417.400000000001</v>
      </c>
      <c r="BG3" s="37">
        <f t="shared" ref="BG3:BG9" si="14">IF(ISERROR(BA3*BE3),"",BA3*BE3)</f>
        <v>22024.799999999999</v>
      </c>
    </row>
    <row r="4" spans="1:59" ht="45" customHeight="1">
      <c r="A4" s="30">
        <v>3</v>
      </c>
      <c r="B4" s="1"/>
      <c r="C4" s="1"/>
      <c r="D4" s="1" t="s">
        <v>65</v>
      </c>
      <c r="E4" s="1"/>
      <c r="F4" s="1" t="s">
        <v>4</v>
      </c>
      <c r="G4" s="1"/>
      <c r="H4" s="1" t="s">
        <v>66</v>
      </c>
      <c r="I4" s="1" t="s">
        <v>67</v>
      </c>
      <c r="J4" s="1" t="s">
        <v>68</v>
      </c>
      <c r="K4" s="51" t="s">
        <v>69</v>
      </c>
      <c r="L4" s="1" t="s">
        <v>63</v>
      </c>
      <c r="M4" s="55" t="s">
        <v>70</v>
      </c>
      <c r="N4" s="53" t="s">
        <v>74</v>
      </c>
      <c r="O4" s="53"/>
      <c r="P4" s="56" t="s">
        <v>76</v>
      </c>
      <c r="Q4" s="54"/>
      <c r="R4" s="1" t="s">
        <v>54</v>
      </c>
      <c r="S4" s="31"/>
      <c r="T4" s="32">
        <v>7.8</v>
      </c>
      <c r="U4" s="33">
        <v>34.86</v>
      </c>
      <c r="V4" s="34">
        <v>34.86</v>
      </c>
      <c r="W4" s="10"/>
      <c r="X4" s="1" t="s">
        <v>3</v>
      </c>
      <c r="Y4" s="46">
        <v>75.5</v>
      </c>
      <c r="Z4" s="46">
        <v>37</v>
      </c>
      <c r="AA4" s="46">
        <v>31</v>
      </c>
      <c r="AB4" s="32">
        <v>4</v>
      </c>
      <c r="AC4" s="9">
        <v>2</v>
      </c>
      <c r="AD4" s="49">
        <f t="shared" si="9"/>
        <v>8.6999999999999994E-2</v>
      </c>
      <c r="AE4" s="36">
        <f t="shared" si="10"/>
        <v>1494</v>
      </c>
      <c r="AF4" s="1">
        <v>3300</v>
      </c>
      <c r="AG4" s="37">
        <f t="shared" si="11"/>
        <v>2.21</v>
      </c>
      <c r="AH4" s="1" t="s">
        <v>64</v>
      </c>
      <c r="AI4" s="38">
        <v>0.314</v>
      </c>
      <c r="AJ4" s="37">
        <f t="shared" ref="AJ4:AJ9" si="15">IF(ISERROR(V4*AI4),"",V4*AI4)</f>
        <v>10.95</v>
      </c>
      <c r="AK4" s="37">
        <f t="shared" si="0"/>
        <v>48.02</v>
      </c>
      <c r="AL4" s="38">
        <v>0.04</v>
      </c>
      <c r="AM4" s="37">
        <f t="shared" si="1"/>
        <v>2.57</v>
      </c>
      <c r="AN4" s="38">
        <v>0.05</v>
      </c>
      <c r="AO4" s="37">
        <f t="shared" si="2"/>
        <v>3.22</v>
      </c>
      <c r="AP4" s="38">
        <v>0.08</v>
      </c>
      <c r="AQ4" s="37">
        <f t="shared" si="3"/>
        <v>5.15</v>
      </c>
      <c r="AR4" s="1"/>
      <c r="AS4" s="38"/>
      <c r="AT4" s="37">
        <f t="shared" si="4"/>
        <v>0</v>
      </c>
      <c r="AU4" s="1"/>
      <c r="AV4" s="38"/>
      <c r="AW4" s="39">
        <f t="shared" si="5"/>
        <v>0</v>
      </c>
      <c r="AX4" s="37">
        <f t="shared" si="12"/>
        <v>10.94</v>
      </c>
      <c r="AY4" s="37">
        <f t="shared" si="6"/>
        <v>58.96</v>
      </c>
      <c r="AZ4" s="40">
        <f t="shared" si="7"/>
        <v>8.3299999999999999E-2</v>
      </c>
      <c r="BA4" s="10">
        <v>64.319999999999993</v>
      </c>
      <c r="BB4" s="10"/>
      <c r="BC4" s="10">
        <v>189</v>
      </c>
      <c r="BD4" s="40">
        <f t="shared" si="13"/>
        <v>0.65969999999999995</v>
      </c>
      <c r="BE4" s="9">
        <v>510</v>
      </c>
      <c r="BF4" s="37">
        <f t="shared" si="8"/>
        <v>30069.599999999999</v>
      </c>
      <c r="BG4" s="37">
        <f t="shared" si="14"/>
        <v>32803.199999999997</v>
      </c>
    </row>
    <row r="5" spans="1:59" ht="45" customHeight="1">
      <c r="A5" s="30">
        <v>4</v>
      </c>
      <c r="B5" s="1"/>
      <c r="C5" s="1"/>
      <c r="D5" s="1" t="s">
        <v>65</v>
      </c>
      <c r="E5" s="1"/>
      <c r="F5" s="1" t="s">
        <v>4</v>
      </c>
      <c r="G5" s="1"/>
      <c r="H5" s="1" t="s">
        <v>66</v>
      </c>
      <c r="I5" s="1" t="s">
        <v>67</v>
      </c>
      <c r="J5" s="1" t="s">
        <v>68</v>
      </c>
      <c r="K5" s="51" t="s">
        <v>69</v>
      </c>
      <c r="L5" s="1" t="s">
        <v>61</v>
      </c>
      <c r="M5" s="55" t="s">
        <v>71</v>
      </c>
      <c r="N5" s="53" t="s">
        <v>74</v>
      </c>
      <c r="O5" s="53"/>
      <c r="P5" s="56" t="s">
        <v>77</v>
      </c>
      <c r="Q5" s="54"/>
      <c r="R5" s="1" t="s">
        <v>54</v>
      </c>
      <c r="S5" s="31"/>
      <c r="T5" s="32">
        <v>7.8</v>
      </c>
      <c r="U5" s="33">
        <v>20.93</v>
      </c>
      <c r="V5" s="34">
        <v>20.93</v>
      </c>
      <c r="W5" s="10"/>
      <c r="X5" s="1" t="s">
        <v>3</v>
      </c>
      <c r="Y5" s="46">
        <v>50</v>
      </c>
      <c r="Z5" s="46">
        <v>37</v>
      </c>
      <c r="AA5" s="46">
        <v>31</v>
      </c>
      <c r="AB5" s="32">
        <v>4</v>
      </c>
      <c r="AC5" s="9">
        <v>2</v>
      </c>
      <c r="AD5" s="49">
        <f t="shared" si="9"/>
        <v>5.7000000000000002E-2</v>
      </c>
      <c r="AE5" s="36">
        <f t="shared" si="10"/>
        <v>2281</v>
      </c>
      <c r="AF5" s="1">
        <v>3300</v>
      </c>
      <c r="AG5" s="37">
        <f t="shared" si="11"/>
        <v>1.45</v>
      </c>
      <c r="AH5" s="1" t="s">
        <v>64</v>
      </c>
      <c r="AI5" s="38">
        <v>0.314</v>
      </c>
      <c r="AJ5" s="37">
        <f t="shared" si="15"/>
        <v>6.57</v>
      </c>
      <c r="AK5" s="37">
        <f t="shared" si="0"/>
        <v>28.95</v>
      </c>
      <c r="AL5" s="38">
        <v>0.04</v>
      </c>
      <c r="AM5" s="37">
        <f t="shared" si="1"/>
        <v>1.54</v>
      </c>
      <c r="AN5" s="38">
        <v>0.05</v>
      </c>
      <c r="AO5" s="37">
        <f t="shared" si="2"/>
        <v>1.93</v>
      </c>
      <c r="AP5" s="38">
        <v>0.08</v>
      </c>
      <c r="AQ5" s="37">
        <f t="shared" si="3"/>
        <v>3.09</v>
      </c>
      <c r="AR5" s="1"/>
      <c r="AS5" s="38"/>
      <c r="AT5" s="37">
        <f t="shared" si="4"/>
        <v>0</v>
      </c>
      <c r="AU5" s="1"/>
      <c r="AV5" s="38"/>
      <c r="AW5" s="39">
        <f t="shared" si="5"/>
        <v>0</v>
      </c>
      <c r="AX5" s="37">
        <f t="shared" si="12"/>
        <v>6.56</v>
      </c>
      <c r="AY5" s="37">
        <f t="shared" si="6"/>
        <v>35.51</v>
      </c>
      <c r="AZ5" s="40">
        <f t="shared" si="7"/>
        <v>8.0500000000000002E-2</v>
      </c>
      <c r="BA5" s="10">
        <v>38.619999999999997</v>
      </c>
      <c r="BB5" s="10"/>
      <c r="BC5" s="10">
        <v>109</v>
      </c>
      <c r="BD5" s="40">
        <f t="shared" si="13"/>
        <v>0.64570000000000005</v>
      </c>
      <c r="BE5" s="9">
        <v>136</v>
      </c>
      <c r="BF5" s="37">
        <f t="shared" si="8"/>
        <v>4829.3599999999997</v>
      </c>
      <c r="BG5" s="37">
        <f t="shared" si="14"/>
        <v>5252.32</v>
      </c>
    </row>
    <row r="6" spans="1:59" ht="45" customHeight="1">
      <c r="A6" s="30">
        <v>5</v>
      </c>
      <c r="B6" s="1"/>
      <c r="C6" s="1"/>
      <c r="D6" s="1" t="s">
        <v>65</v>
      </c>
      <c r="E6" s="1"/>
      <c r="F6" s="1" t="s">
        <v>4</v>
      </c>
      <c r="G6" s="1"/>
      <c r="H6" s="1" t="s">
        <v>66</v>
      </c>
      <c r="I6" s="1" t="s">
        <v>67</v>
      </c>
      <c r="J6" s="1" t="s">
        <v>68</v>
      </c>
      <c r="K6" s="51" t="s">
        <v>69</v>
      </c>
      <c r="L6" s="1" t="s">
        <v>62</v>
      </c>
      <c r="M6" s="55" t="s">
        <v>71</v>
      </c>
      <c r="N6" s="53" t="s">
        <v>74</v>
      </c>
      <c r="O6" s="1"/>
      <c r="P6" s="56" t="s">
        <v>78</v>
      </c>
      <c r="Q6" s="1"/>
      <c r="R6" s="1" t="s">
        <v>54</v>
      </c>
      <c r="S6" s="31"/>
      <c r="T6" s="32">
        <v>7.8</v>
      </c>
      <c r="U6" s="33">
        <v>31.94</v>
      </c>
      <c r="V6" s="34">
        <v>31.94</v>
      </c>
      <c r="W6" s="10"/>
      <c r="X6" s="1" t="s">
        <v>3</v>
      </c>
      <c r="Y6" s="46">
        <v>65.5</v>
      </c>
      <c r="Z6" s="46">
        <v>37</v>
      </c>
      <c r="AA6" s="46">
        <v>31</v>
      </c>
      <c r="AB6" s="32">
        <v>4</v>
      </c>
      <c r="AC6" s="9">
        <v>2</v>
      </c>
      <c r="AD6" s="49">
        <f t="shared" si="9"/>
        <v>7.4999999999999997E-2</v>
      </c>
      <c r="AE6" s="36">
        <f t="shared" si="10"/>
        <v>1733</v>
      </c>
      <c r="AF6" s="1">
        <v>3300</v>
      </c>
      <c r="AG6" s="37">
        <f t="shared" si="11"/>
        <v>1.9</v>
      </c>
      <c r="AH6" s="1" t="s">
        <v>64</v>
      </c>
      <c r="AI6" s="38">
        <v>0.314</v>
      </c>
      <c r="AJ6" s="37">
        <f t="shared" si="15"/>
        <v>10.029999999999999</v>
      </c>
      <c r="AK6" s="37">
        <f t="shared" si="0"/>
        <v>43.87</v>
      </c>
      <c r="AL6" s="38">
        <v>0.04</v>
      </c>
      <c r="AM6" s="37">
        <f t="shared" si="1"/>
        <v>2.3199999999999998</v>
      </c>
      <c r="AN6" s="38">
        <v>0.05</v>
      </c>
      <c r="AO6" s="37">
        <f t="shared" si="2"/>
        <v>2.9</v>
      </c>
      <c r="AP6" s="38">
        <v>0.08</v>
      </c>
      <c r="AQ6" s="37">
        <f t="shared" si="3"/>
        <v>4.6399999999999997</v>
      </c>
      <c r="AR6" s="1"/>
      <c r="AS6" s="38"/>
      <c r="AT6" s="37">
        <f t="shared" si="4"/>
        <v>0</v>
      </c>
      <c r="AU6" s="1"/>
      <c r="AV6" s="38"/>
      <c r="AW6" s="39">
        <f t="shared" si="5"/>
        <v>0</v>
      </c>
      <c r="AX6" s="37">
        <f t="shared" si="12"/>
        <v>9.86</v>
      </c>
      <c r="AY6" s="37">
        <f t="shared" si="6"/>
        <v>53.73</v>
      </c>
      <c r="AZ6" s="40">
        <f t="shared" si="7"/>
        <v>7.2999999999999995E-2</v>
      </c>
      <c r="BA6" s="10">
        <v>57.96</v>
      </c>
      <c r="BB6" s="10"/>
      <c r="BC6" s="10">
        <v>169</v>
      </c>
      <c r="BD6" s="40">
        <f t="shared" si="13"/>
        <v>0.65700000000000003</v>
      </c>
      <c r="BE6" s="9">
        <v>374</v>
      </c>
      <c r="BF6" s="37">
        <f t="shared" ref="BF6" si="16">IF(ISERROR(AZ6*BE6),"",AY6*BE6)</f>
        <v>20095.02</v>
      </c>
      <c r="BG6" s="37">
        <f t="shared" ref="BG6" si="17">IF(ISERROR(BA6*BE6),"",BA6*BE6)</f>
        <v>21677.040000000001</v>
      </c>
    </row>
    <row r="7" spans="1:59" ht="45" customHeight="1">
      <c r="A7" s="30">
        <v>6</v>
      </c>
      <c r="B7" s="1"/>
      <c r="C7" s="1"/>
      <c r="D7" s="1" t="s">
        <v>65</v>
      </c>
      <c r="E7" s="1"/>
      <c r="F7" s="1" t="s">
        <v>4</v>
      </c>
      <c r="G7" s="1"/>
      <c r="H7" s="1" t="s">
        <v>66</v>
      </c>
      <c r="I7" s="1" t="s">
        <v>67</v>
      </c>
      <c r="J7" s="1" t="s">
        <v>68</v>
      </c>
      <c r="K7" s="51" t="s">
        <v>69</v>
      </c>
      <c r="L7" s="1" t="s">
        <v>63</v>
      </c>
      <c r="M7" s="55" t="s">
        <v>71</v>
      </c>
      <c r="N7" s="53" t="s">
        <v>74</v>
      </c>
      <c r="O7" s="1"/>
      <c r="P7" s="56" t="s">
        <v>79</v>
      </c>
      <c r="Q7" s="1"/>
      <c r="R7" s="1" t="s">
        <v>54</v>
      </c>
      <c r="S7" s="31"/>
      <c r="T7" s="32">
        <v>7.8</v>
      </c>
      <c r="U7" s="33">
        <v>34.86</v>
      </c>
      <c r="V7" s="34">
        <v>34.86</v>
      </c>
      <c r="W7" s="10"/>
      <c r="X7" s="1" t="s">
        <v>3</v>
      </c>
      <c r="Y7" s="46">
        <v>75.5</v>
      </c>
      <c r="Z7" s="46">
        <v>37</v>
      </c>
      <c r="AA7" s="46">
        <v>31</v>
      </c>
      <c r="AB7" s="32">
        <v>4</v>
      </c>
      <c r="AC7" s="9">
        <v>2</v>
      </c>
      <c r="AD7" s="49">
        <f t="shared" si="9"/>
        <v>8.6999999999999994E-2</v>
      </c>
      <c r="AE7" s="36">
        <f t="shared" si="10"/>
        <v>1494</v>
      </c>
      <c r="AF7" s="1">
        <v>3300</v>
      </c>
      <c r="AG7" s="37">
        <f t="shared" si="11"/>
        <v>2.21</v>
      </c>
      <c r="AH7" s="1" t="s">
        <v>64</v>
      </c>
      <c r="AI7" s="38">
        <v>0.314</v>
      </c>
      <c r="AJ7" s="37">
        <f t="shared" si="15"/>
        <v>10.95</v>
      </c>
      <c r="AK7" s="37">
        <f t="shared" si="0"/>
        <v>48.02</v>
      </c>
      <c r="AL7" s="38">
        <v>0.04</v>
      </c>
      <c r="AM7" s="37">
        <f t="shared" si="1"/>
        <v>2.57</v>
      </c>
      <c r="AN7" s="38">
        <v>0.05</v>
      </c>
      <c r="AO7" s="37">
        <f t="shared" si="2"/>
        <v>3.22</v>
      </c>
      <c r="AP7" s="38">
        <v>0.08</v>
      </c>
      <c r="AQ7" s="37">
        <f t="shared" si="3"/>
        <v>5.15</v>
      </c>
      <c r="AR7" s="1"/>
      <c r="AS7" s="38"/>
      <c r="AT7" s="37">
        <f t="shared" si="4"/>
        <v>0</v>
      </c>
      <c r="AU7" s="1"/>
      <c r="AV7" s="38"/>
      <c r="AW7" s="39">
        <f t="shared" si="5"/>
        <v>0</v>
      </c>
      <c r="AX7" s="37">
        <f t="shared" si="12"/>
        <v>10.94</v>
      </c>
      <c r="AY7" s="37">
        <f t="shared" si="6"/>
        <v>58.96</v>
      </c>
      <c r="AZ7" s="40">
        <f t="shared" si="7"/>
        <v>8.3299999999999999E-2</v>
      </c>
      <c r="BA7" s="10">
        <v>64.319999999999993</v>
      </c>
      <c r="BB7" s="10"/>
      <c r="BC7" s="10">
        <v>189</v>
      </c>
      <c r="BD7" s="40">
        <f t="shared" si="13"/>
        <v>0.65969999999999995</v>
      </c>
      <c r="BE7" s="9">
        <v>440</v>
      </c>
      <c r="BF7" s="37">
        <f t="shared" si="8"/>
        <v>25942.400000000001</v>
      </c>
      <c r="BG7" s="37">
        <f t="shared" si="14"/>
        <v>28300.799999999999</v>
      </c>
    </row>
    <row r="8" spans="1:59" ht="45" customHeight="1">
      <c r="A8" s="30">
        <v>7</v>
      </c>
      <c r="B8" s="1"/>
      <c r="C8" s="1"/>
      <c r="D8" s="1" t="s">
        <v>65</v>
      </c>
      <c r="E8" s="1"/>
      <c r="F8" s="1" t="s">
        <v>4</v>
      </c>
      <c r="G8" s="1"/>
      <c r="H8" s="1" t="s">
        <v>66</v>
      </c>
      <c r="I8" s="1" t="s">
        <v>67</v>
      </c>
      <c r="J8" s="1" t="s">
        <v>68</v>
      </c>
      <c r="K8" s="51" t="s">
        <v>69</v>
      </c>
      <c r="L8" s="1" t="s">
        <v>62</v>
      </c>
      <c r="M8" s="53" t="s">
        <v>72</v>
      </c>
      <c r="N8" s="53" t="s">
        <v>74</v>
      </c>
      <c r="O8" s="1"/>
      <c r="P8" s="56" t="s">
        <v>80</v>
      </c>
      <c r="Q8" s="1"/>
      <c r="R8" s="1" t="s">
        <v>54</v>
      </c>
      <c r="S8" s="31"/>
      <c r="T8" s="32">
        <v>7.8</v>
      </c>
      <c r="U8" s="33">
        <v>31.94</v>
      </c>
      <c r="V8" s="34">
        <v>31.94</v>
      </c>
      <c r="W8" s="10"/>
      <c r="X8" s="1" t="s">
        <v>3</v>
      </c>
      <c r="Y8" s="46">
        <v>65.5</v>
      </c>
      <c r="Z8" s="46">
        <v>37</v>
      </c>
      <c r="AA8" s="46">
        <v>31</v>
      </c>
      <c r="AB8" s="32">
        <v>4</v>
      </c>
      <c r="AC8" s="9">
        <v>2</v>
      </c>
      <c r="AD8" s="49">
        <f t="shared" si="9"/>
        <v>7.4999999999999997E-2</v>
      </c>
      <c r="AE8" s="36">
        <f t="shared" si="10"/>
        <v>1733</v>
      </c>
      <c r="AF8" s="1">
        <v>3300</v>
      </c>
      <c r="AG8" s="37">
        <f t="shared" si="11"/>
        <v>1.9</v>
      </c>
      <c r="AH8" s="1" t="s">
        <v>64</v>
      </c>
      <c r="AI8" s="38">
        <v>0.314</v>
      </c>
      <c r="AJ8" s="37">
        <f t="shared" si="15"/>
        <v>10.029999999999999</v>
      </c>
      <c r="AK8" s="37">
        <f t="shared" si="0"/>
        <v>43.87</v>
      </c>
      <c r="AL8" s="38">
        <v>0.04</v>
      </c>
      <c r="AM8" s="37">
        <f t="shared" si="1"/>
        <v>2.3199999999999998</v>
      </c>
      <c r="AN8" s="38">
        <v>0.05</v>
      </c>
      <c r="AO8" s="37">
        <f t="shared" si="2"/>
        <v>2.9</v>
      </c>
      <c r="AP8" s="38">
        <v>0.08</v>
      </c>
      <c r="AQ8" s="37">
        <f t="shared" si="3"/>
        <v>4.6399999999999997</v>
      </c>
      <c r="AR8" s="1"/>
      <c r="AS8" s="38"/>
      <c r="AT8" s="37">
        <f t="shared" si="4"/>
        <v>0</v>
      </c>
      <c r="AU8" s="1"/>
      <c r="AV8" s="38"/>
      <c r="AW8" s="39">
        <f t="shared" si="5"/>
        <v>0</v>
      </c>
      <c r="AX8" s="37">
        <f t="shared" si="12"/>
        <v>9.86</v>
      </c>
      <c r="AY8" s="37">
        <f t="shared" si="6"/>
        <v>53.73</v>
      </c>
      <c r="AZ8" s="40">
        <f t="shared" si="7"/>
        <v>7.2999999999999995E-2</v>
      </c>
      <c r="BA8" s="10">
        <v>57.96</v>
      </c>
      <c r="BB8" s="10"/>
      <c r="BC8" s="10">
        <v>169</v>
      </c>
      <c r="BD8" s="40">
        <f t="shared" si="13"/>
        <v>0.65700000000000003</v>
      </c>
      <c r="BE8" s="9">
        <v>396</v>
      </c>
      <c r="BF8" s="37">
        <f t="shared" si="8"/>
        <v>21277.08</v>
      </c>
      <c r="BG8" s="37">
        <f t="shared" si="14"/>
        <v>22952.16</v>
      </c>
    </row>
    <row r="9" spans="1:59" ht="45" customHeight="1">
      <c r="A9" s="30">
        <v>8</v>
      </c>
      <c r="B9" s="1"/>
      <c r="C9" s="1"/>
      <c r="D9" s="1" t="s">
        <v>65</v>
      </c>
      <c r="E9" s="1"/>
      <c r="F9" s="1" t="s">
        <v>4</v>
      </c>
      <c r="G9" s="1"/>
      <c r="H9" s="1" t="s">
        <v>66</v>
      </c>
      <c r="I9" s="1" t="s">
        <v>67</v>
      </c>
      <c r="J9" s="1" t="s">
        <v>68</v>
      </c>
      <c r="K9" s="51" t="s">
        <v>69</v>
      </c>
      <c r="L9" s="1" t="s">
        <v>63</v>
      </c>
      <c r="M9" s="53" t="s">
        <v>72</v>
      </c>
      <c r="N9" s="53" t="s">
        <v>74</v>
      </c>
      <c r="O9" s="1"/>
      <c r="P9" s="56" t="s">
        <v>81</v>
      </c>
      <c r="Q9" s="1"/>
      <c r="R9" s="1" t="s">
        <v>54</v>
      </c>
      <c r="S9" s="31"/>
      <c r="T9" s="32">
        <v>7.8</v>
      </c>
      <c r="U9" s="33">
        <v>34.86</v>
      </c>
      <c r="V9" s="34">
        <v>34.86</v>
      </c>
      <c r="W9" s="10"/>
      <c r="X9" s="1" t="s">
        <v>3</v>
      </c>
      <c r="Y9" s="46">
        <v>75.5</v>
      </c>
      <c r="Z9" s="46">
        <v>37</v>
      </c>
      <c r="AA9" s="46">
        <v>31</v>
      </c>
      <c r="AB9" s="32">
        <v>4</v>
      </c>
      <c r="AC9" s="9">
        <v>2</v>
      </c>
      <c r="AD9" s="49">
        <f t="shared" si="9"/>
        <v>8.6999999999999994E-2</v>
      </c>
      <c r="AE9" s="36">
        <f t="shared" si="10"/>
        <v>1494</v>
      </c>
      <c r="AF9" s="1">
        <v>3300</v>
      </c>
      <c r="AG9" s="37">
        <f t="shared" si="11"/>
        <v>2.21</v>
      </c>
      <c r="AH9" s="1" t="s">
        <v>64</v>
      </c>
      <c r="AI9" s="38">
        <v>0.314</v>
      </c>
      <c r="AJ9" s="37">
        <f t="shared" si="15"/>
        <v>10.95</v>
      </c>
      <c r="AK9" s="37">
        <f t="shared" si="0"/>
        <v>48.02</v>
      </c>
      <c r="AL9" s="38">
        <v>0.04</v>
      </c>
      <c r="AM9" s="37">
        <f t="shared" si="1"/>
        <v>2.57</v>
      </c>
      <c r="AN9" s="38">
        <v>0.05</v>
      </c>
      <c r="AO9" s="37">
        <f t="shared" si="2"/>
        <v>3.22</v>
      </c>
      <c r="AP9" s="38">
        <v>0.08</v>
      </c>
      <c r="AQ9" s="37">
        <f t="shared" si="3"/>
        <v>5.15</v>
      </c>
      <c r="AR9" s="1"/>
      <c r="AS9" s="38"/>
      <c r="AT9" s="37">
        <f t="shared" si="4"/>
        <v>0</v>
      </c>
      <c r="AU9" s="1"/>
      <c r="AV9" s="38"/>
      <c r="AW9" s="39">
        <f t="shared" si="5"/>
        <v>0</v>
      </c>
      <c r="AX9" s="37">
        <f t="shared" si="12"/>
        <v>10.94</v>
      </c>
      <c r="AY9" s="37">
        <f t="shared" si="6"/>
        <v>58.96</v>
      </c>
      <c r="AZ9" s="40">
        <f t="shared" si="7"/>
        <v>8.3299999999999999E-2</v>
      </c>
      <c r="BA9" s="10">
        <v>64.319999999999993</v>
      </c>
      <c r="BB9" s="10"/>
      <c r="BC9" s="10">
        <v>189</v>
      </c>
      <c r="BD9" s="40">
        <f t="shared" si="13"/>
        <v>0.65969999999999995</v>
      </c>
      <c r="BE9" s="9">
        <v>410</v>
      </c>
      <c r="BF9" s="37">
        <f t="shared" si="8"/>
        <v>24173.599999999999</v>
      </c>
      <c r="BG9" s="37">
        <f t="shared" si="14"/>
        <v>26371.200000000001</v>
      </c>
    </row>
  </sheetData>
  <sheetProtection insertRows="0" deleteRows="0" sort="0"/>
  <protectedRanges>
    <protectedRange sqref="AX2:AZ9 P10:BA188 A2:J188 BC2:BE9 L2:N188 Q2:AU9" name="Range1"/>
    <protectedRange sqref="AW2:AW9" name="Range1_1"/>
    <protectedRange sqref="K2:K191" name="Range1_1_1"/>
    <protectedRange sqref="O6:O186" name="Range1_2"/>
    <protectedRange sqref="BB2:BB186" name="Range1_3"/>
    <protectedRange sqref="O2:O5" name="Range1_2_1"/>
    <protectedRange sqref="P2:P9" name="Range1_4_1_1_1"/>
  </protectedRanges>
  <phoneticPr fontId="10" type="noConversion"/>
  <dataValidations count="1">
    <dataValidation type="list" allowBlank="1" showInputMessage="1" showErrorMessage="1" sqref="D2:F9 X2:X9" xr:uid="{8079C906-E8A7-4B31-90B2-2724B26BF393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2026-02-28T01:35:13Z</dcterms:modified>
</cp:coreProperties>
</file>