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</externalReferences>
  <definedNames>
    <definedName name="CATEGORY">[1]Sheet1!$DW$2:$DW$3</definedName>
    <definedName name="colour">[1]Sheet1!$EH$2:$EH$3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U1" authorId="0">
      <text>
        <r>
          <rPr>
            <sz val="11"/>
            <rFont val="Calibri"/>
            <charset val="134"/>
          </rPr>
          <t>[China RMB Cost]/[Exchange Rate]</t>
        </r>
      </text>
    </comment>
    <comment ref="AD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E1" authorId="0">
      <text>
        <r>
          <rPr>
            <sz val="11"/>
            <rFont val="Calibri"/>
            <charset val="134"/>
          </rPr>
          <t>65/[Cubic Meter per Carton]*[Case Pack]</t>
        </r>
      </text>
    </comment>
    <comment ref="AG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J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L1" authorId="0">
      <text>
        <r>
          <rPr>
            <sz val="11"/>
            <rFont val="Calibri"/>
            <charset val="134"/>
          </rPr>
          <t>[JLA FOB Price Quote (Value)]*[DA %]</t>
        </r>
      </text>
    </comment>
    <comment ref="AO1" authorId="0">
      <text>
        <r>
          <rPr>
            <sz val="11"/>
            <rFont val="Calibri"/>
            <charset val="134"/>
          </rPr>
          <t>[JLA FOB Price Quote (Value)]*[Load 1 %]</t>
        </r>
      </text>
    </comment>
    <comment ref="AR1" authorId="0">
      <text>
        <r>
          <rPr>
            <sz val="11"/>
            <rFont val="Calibri"/>
            <charset val="134"/>
          </rPr>
          <t>[JLA FOB Price Quote (Value)]*[Load 2 %]</t>
        </r>
      </text>
    </comment>
    <comment ref="AS1" authorId="0">
      <text>
        <r>
          <rPr>
            <sz val="11"/>
            <rFont val="Calibri"/>
            <charset val="134"/>
          </rPr>
          <t>[DA $]+[Load 1 $]+[Load 2 $]</t>
        </r>
      </text>
    </comment>
    <comment ref="AT1" authorId="0">
      <text>
        <r>
          <rPr>
            <sz val="11"/>
            <rFont val="Calibri"/>
            <charset val="134"/>
          </rPr>
          <t>[FOB Cost $ (Value)]+[DI Total Load $]</t>
        </r>
      </text>
    </comment>
    <comment ref="AU1" authorId="0">
      <text>
        <r>
          <rPr>
            <sz val="11"/>
            <rFont val="Calibri"/>
            <charset val="134"/>
          </rPr>
          <t>([JLA FOB Price Quote (Value)]-[FOB Cost with Load $])/[JLA FOB Price Quote (Value)]</t>
        </r>
      </text>
    </comment>
    <comment ref="AX1" authorId="0">
      <text>
        <r>
          <rPr>
            <sz val="11"/>
            <rFont val="Calibri"/>
            <charset val="134"/>
          </rPr>
          <t>[FOB Cost with Load $]*[Total Quantity]</t>
        </r>
      </text>
    </comment>
    <comment ref="AY1" authorId="0">
      <text>
        <r>
          <rPr>
            <sz val="11"/>
            <rFont val="Calibri"/>
            <charset val="134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<sst xmlns="http://schemas.openxmlformats.org/spreadsheetml/2006/main" count="207" uniqueCount="83">
  <si>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</si>
  <si>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</si>
  <si>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</si>
  <si>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</si>
  <si>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</si>
  <si>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</si>
  <si>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</si>
  <si>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</si>
  <si>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</si>
  <si>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</si>
  <si>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</si>
  <si>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</si>
  <si>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</si>
  <si>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</si>
  <si>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</si>
  <si>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</si>
  <si>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</si>
  <si>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</si>
  <si>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</si>
  <si>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</si>
  <si>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</si>
  <si>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</si>
  <si>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</si>
  <si>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</si>
  <si>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</si>
  <si>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</si>
  <si>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</si>
  <si>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</si>
  <si>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</si>
  <si>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</si>
  <si>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</si>
  <si>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</si>
  <si>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</si>
  <si>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</si>
  <si>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</si>
  <si>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</si>
  <si>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</si>
  <si>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</si>
  <si>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</si>
  <si>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</si>
  <si>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</si>
  <si>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</si>
  <si>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</si>
  <si>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</si>
  <si>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</si>
  <si>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</si>
  <si>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</si>
  <si>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</si>
  <si>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</si>
  <si>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</si>
  <si>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</si>
  <si>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 xml:space="preserve">Intelligent Design </t>
  </si>
  <si>
    <t>QUILT</t>
  </si>
  <si>
    <t>Buffalo plaid</t>
  </si>
  <si>
    <t>printed quilt set</t>
  </si>
  <si>
    <t>Quilt</t>
  </si>
  <si>
    <t xml:space="preserve">Coverlet front: 100% polyester 85gsm microfiber printed . Back, 100% polyester 75gsm microfiber. 180gsm 100% polyester filling. Thread quilted. Rolled pack. </t>
  </si>
  <si>
    <t>100% polyester</t>
  </si>
  <si>
    <t>Twin: 68x86"/20x26"</t>
  </si>
  <si>
    <t>Red</t>
  </si>
  <si>
    <t>RA14-0633</t>
  </si>
  <si>
    <t>Set</t>
  </si>
  <si>
    <t>rolled</t>
  </si>
  <si>
    <t>9404.90.9012</t>
  </si>
  <si>
    <t>Queen: 86x86"/20x26"(2)</t>
  </si>
  <si>
    <t>RA14-0634</t>
  </si>
  <si>
    <t>King: 104x90"/20x36"(2)</t>
  </si>
  <si>
    <t>RA14-0635</t>
  </si>
  <si>
    <t>Snowflake</t>
  </si>
  <si>
    <r>
      <rPr>
        <sz val="11"/>
        <rFont val="Calibri"/>
        <charset val="134"/>
      </rPr>
      <t>Twin: 68x86"</t>
    </r>
    <r>
      <rPr>
        <sz val="11"/>
        <rFont val="宋体"/>
        <charset val="134"/>
      </rPr>
      <t>/</t>
    </r>
    <r>
      <rPr>
        <sz val="11"/>
        <rFont val="Calibri"/>
        <charset val="134"/>
      </rPr>
      <t>20x26"</t>
    </r>
  </si>
  <si>
    <t>Navy</t>
  </si>
  <si>
    <t>RA14-0636</t>
  </si>
  <si>
    <t>RA14-0637</t>
  </si>
  <si>
    <t>RA14-0638</t>
  </si>
  <si>
    <t>Plaid Patch</t>
  </si>
  <si>
    <t>Multi</t>
  </si>
  <si>
    <t>RA14-0639</t>
  </si>
  <si>
    <t>RA14-0640</t>
  </si>
  <si>
    <t>RA14-0641</t>
  </si>
  <si>
    <t>Neutral</t>
  </si>
  <si>
    <t>RA14-0642</t>
  </si>
  <si>
    <t>RA14-0643</t>
  </si>
  <si>
    <t>RA14-0644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</si>
</sst>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(&quot;$&quot;* #,##0.00_);_(&quot;$&quot;* \(#,##0.00\);_(&quot;$&quot;* &quot;-&quot;??_);_(@_)"/>
    <numFmt numFmtId="178" formatCode="[$¥-478]#,##0.00"/>
    <numFmt numFmtId="179" formatCode="0.0"/>
    <numFmt numFmtId="180" formatCode="&quot;$&quot;#,##0.00"/>
    <numFmt numFmtId="181" formatCode="0.000"/>
    <numFmt numFmtId="182" formatCode="[$$-409]#,##0.00"/>
    <numFmt numFmtId="183" formatCode="_ [$¥-804]* #,##0.0_ ;_ [$¥-804]* \-#,##0.0_ ;_ [$¥-804]* &quot;-&quot;??_ ;_ @_ "/>
    <numFmt numFmtId="184" formatCode="000000"/>
  </numFmts>
  <fonts count="29"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Arial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1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/>
    <xf numFmtId="0" fontId="1" fillId="0" borderId="0"/>
    <xf numFmtId="176" fontId="1" fillId="0" borderId="0"/>
    <xf numFmtId="0" fontId="0" fillId="0" borderId="0"/>
    <xf numFmtId="0" fontId="1" fillId="0" borderId="0"/>
    <xf numFmtId="176" fontId="27" fillId="0" borderId="0"/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/>
  </cellStyleXfs>
  <cellXfs count="46">
    <xf numFmtId="0" fontId="0" fillId="0" borderId="0" xfId="0" applyNumberFormat="1" applyFont="1"/>
    <xf numFmtId="0" fontId="0" fillId="0" borderId="0" xfId="56" applyFont="1" applyFill="1" applyAlignment="1">
      <alignment wrapText="1"/>
    </xf>
    <xf numFmtId="0" fontId="1" fillId="0" borderId="1" xfId="0" applyNumberFormat="1" applyFont="1" applyBorder="1"/>
    <xf numFmtId="0" fontId="2" fillId="0" borderId="1" xfId="56" applyFont="1" applyFill="1" applyBorder="1" applyAlignment="1">
      <alignment horizontal="center" wrapText="1"/>
    </xf>
    <xf numFmtId="0" fontId="2" fillId="2" borderId="1" xfId="56" applyFont="1" applyFill="1" applyBorder="1" applyAlignment="1">
      <alignment horizontal="center" wrapText="1"/>
    </xf>
    <xf numFmtId="0" fontId="3" fillId="2" borderId="1" xfId="56" applyFont="1" applyFill="1" applyBorder="1" applyAlignment="1">
      <alignment horizontal="center" wrapText="1"/>
    </xf>
    <xf numFmtId="0" fontId="3" fillId="3" borderId="1" xfId="56" applyFont="1" applyFill="1" applyBorder="1" applyAlignment="1">
      <alignment horizontal="center" wrapText="1"/>
    </xf>
    <xf numFmtId="0" fontId="2" fillId="3" borderId="1" xfId="56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8" fontId="2" fillId="4" borderId="1" xfId="56" applyNumberFormat="1" applyFont="1" applyFill="1" applyBorder="1" applyAlignment="1">
      <alignment horizontal="center" wrapText="1"/>
    </xf>
    <xf numFmtId="179" fontId="2" fillId="4" borderId="1" xfId="56" applyNumberFormat="1" applyFont="1" applyFill="1" applyBorder="1" applyAlignment="1">
      <alignment horizontal="center" wrapText="1"/>
    </xf>
    <xf numFmtId="180" fontId="4" fillId="4" borderId="1" xfId="50" applyNumberFormat="1" applyFont="1" applyFill="1" applyBorder="1" applyAlignment="1">
      <alignment wrapText="1"/>
    </xf>
    <xf numFmtId="180" fontId="2" fillId="5" borderId="2" xfId="56" applyNumberFormat="1" applyFont="1" applyFill="1" applyBorder="1" applyAlignment="1">
      <alignment horizontal="center" wrapText="1"/>
    </xf>
    <xf numFmtId="180" fontId="2" fillId="4" borderId="1" xfId="56" applyNumberFormat="1" applyFont="1" applyFill="1" applyBorder="1" applyAlignment="1">
      <alignment horizontal="center" wrapText="1"/>
    </xf>
    <xf numFmtId="0" fontId="3" fillId="0" borderId="1" xfId="56" applyFont="1" applyFill="1" applyBorder="1" applyAlignment="1">
      <alignment horizontal="center" wrapText="1"/>
    </xf>
    <xf numFmtId="179" fontId="2" fillId="0" borderId="1" xfId="56" applyNumberFormat="1" applyFont="1" applyFill="1" applyBorder="1" applyAlignment="1">
      <alignment horizontal="center" wrapText="1"/>
    </xf>
    <xf numFmtId="2" fontId="2" fillId="0" borderId="1" xfId="56" applyNumberFormat="1" applyFont="1" applyFill="1" applyBorder="1" applyAlignment="1">
      <alignment horizontal="center" wrapText="1"/>
    </xf>
    <xf numFmtId="1" fontId="2" fillId="0" borderId="1" xfId="56" applyNumberFormat="1" applyFont="1" applyFill="1" applyBorder="1" applyAlignment="1">
      <alignment horizontal="center" wrapText="1"/>
    </xf>
    <xf numFmtId="181" fontId="4" fillId="0" borderId="1" xfId="50" applyNumberFormat="1" applyFont="1" applyFill="1" applyBorder="1" applyAlignment="1">
      <alignment wrapText="1"/>
    </xf>
    <xf numFmtId="1" fontId="4" fillId="0" borderId="1" xfId="50" applyNumberFormat="1" applyFont="1" applyFill="1" applyBorder="1" applyAlignment="1">
      <alignment wrapText="1"/>
    </xf>
    <xf numFmtId="180" fontId="4" fillId="0" borderId="1" xfId="50" applyNumberFormat="1" applyFont="1" applyFill="1" applyBorder="1" applyAlignment="1">
      <alignment wrapText="1"/>
    </xf>
    <xf numFmtId="10" fontId="2" fillId="0" borderId="1" xfId="56" applyNumberFormat="1" applyFont="1" applyFill="1" applyBorder="1" applyAlignment="1">
      <alignment horizontal="center" wrapText="1"/>
    </xf>
    <xf numFmtId="180" fontId="4" fillId="3" borderId="1" xfId="50" applyNumberFormat="1" applyFont="1" applyFill="1" applyBorder="1" applyAlignment="1">
      <alignment wrapText="1"/>
    </xf>
    <xf numFmtId="0" fontId="4" fillId="6" borderId="1" xfId="50" applyFont="1" applyFill="1" applyBorder="1" applyAlignment="1">
      <alignment wrapText="1"/>
    </xf>
    <xf numFmtId="180" fontId="5" fillId="6" borderId="2" xfId="50" applyNumberFormat="1" applyFont="1" applyFill="1" applyBorder="1" applyAlignment="1">
      <alignment wrapText="1"/>
    </xf>
    <xf numFmtId="180" fontId="2" fillId="0" borderId="1" xfId="56" applyNumberFormat="1" applyFont="1" applyFill="1" applyBorder="1" applyAlignment="1">
      <alignment horizontal="center" wrapText="1"/>
    </xf>
    <xf numFmtId="0" fontId="0" fillId="0" borderId="1" xfId="56" applyFont="1" applyFill="1" applyBorder="1" applyAlignment="1">
      <alignment horizontal="center" wrapText="1"/>
    </xf>
    <xf numFmtId="0" fontId="0" fillId="0" borderId="1" xfId="56" applyFont="1" applyFill="1" applyBorder="1" applyAlignment="1">
      <alignment wrapText="1"/>
    </xf>
    <xf numFmtId="0" fontId="0" fillId="0" borderId="1" xfId="56" applyFont="1" applyFill="1" applyBorder="1" applyAlignment="1"/>
    <xf numFmtId="0" fontId="0" fillId="0" borderId="1" xfId="0" applyFont="1" applyFill="1" applyBorder="1" applyAlignment="1">
      <alignment wrapText="1"/>
    </xf>
    <xf numFmtId="182" fontId="1" fillId="0" borderId="1" xfId="0" applyNumberFormat="1" applyFont="1" applyFill="1" applyBorder="1" applyAlignment="1"/>
    <xf numFmtId="178" fontId="0" fillId="0" borderId="1" xfId="56" applyNumberFormat="1" applyFont="1" applyFill="1" applyBorder="1" applyAlignment="1">
      <alignment wrapText="1"/>
    </xf>
    <xf numFmtId="179" fontId="0" fillId="0" borderId="1" xfId="56" applyNumberFormat="1" applyFont="1" applyFill="1" applyBorder="1" applyAlignment="1">
      <alignment wrapText="1"/>
    </xf>
    <xf numFmtId="180" fontId="0" fillId="7" borderId="1" xfId="60" applyNumberFormat="1" applyFont="1" applyFill="1" applyBorder="1" applyAlignment="1">
      <alignment wrapText="1"/>
    </xf>
    <xf numFmtId="180" fontId="0" fillId="0" borderId="2" xfId="56" applyNumberFormat="1" applyFont="1" applyFill="1" applyBorder="1" applyAlignment="1">
      <alignment wrapText="1"/>
    </xf>
    <xf numFmtId="183" fontId="0" fillId="0" borderId="1" xfId="56" applyNumberFormat="1" applyFont="1" applyFill="1" applyBorder="1" applyAlignment="1">
      <alignment wrapText="1"/>
    </xf>
    <xf numFmtId="2" fontId="0" fillId="0" borderId="1" xfId="56" applyNumberFormat="1" applyFont="1" applyFill="1" applyBorder="1" applyAlignment="1">
      <alignment wrapText="1"/>
    </xf>
    <xf numFmtId="1" fontId="0" fillId="0" borderId="1" xfId="56" applyNumberFormat="1" applyFont="1" applyFill="1" applyBorder="1" applyAlignment="1">
      <alignment wrapText="1"/>
    </xf>
    <xf numFmtId="181" fontId="0" fillId="7" borderId="1" xfId="56" applyNumberFormat="1" applyFont="1" applyFill="1" applyBorder="1" applyAlignment="1">
      <alignment wrapText="1"/>
    </xf>
    <xf numFmtId="1" fontId="0" fillId="7" borderId="1" xfId="56" applyNumberFormat="1" applyFont="1" applyFill="1" applyBorder="1" applyAlignment="1">
      <alignment wrapText="1"/>
    </xf>
    <xf numFmtId="180" fontId="0" fillId="7" borderId="1" xfId="56" applyNumberFormat="1" applyFont="1" applyFill="1" applyBorder="1" applyAlignment="1">
      <alignment wrapText="1"/>
    </xf>
    <xf numFmtId="0" fontId="0" fillId="0" borderId="0" xfId="0"/>
    <xf numFmtId="10" fontId="0" fillId="0" borderId="1" xfId="56" applyNumberFormat="1" applyFont="1" applyFill="1" applyBorder="1" applyAlignment="1">
      <alignment wrapText="1"/>
    </xf>
    <xf numFmtId="10" fontId="0" fillId="7" borderId="1" xfId="59" applyNumberFormat="1" applyFont="1" applyFill="1" applyBorder="1" applyAlignment="1">
      <alignment wrapText="1"/>
    </xf>
    <xf numFmtId="180" fontId="0" fillId="0" borderId="1" xfId="56" applyNumberFormat="1" applyFont="1" applyFill="1" applyBorder="1" applyAlignment="1">
      <alignment wrapText="1"/>
    </xf>
    <xf numFmtId="184" fontId="0" fillId="0" borderId="1" xfId="56" applyNumberFormat="1" applyFont="1" applyFill="1" applyBorder="1" applyAlignment="1">
      <alignment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  <cellStyle name="Normal 158 5" xfId="55"/>
    <cellStyle name="Normal 2" xfId="56"/>
    <cellStyle name="Normal 158" xfId="57"/>
    <cellStyle name="Normal_ALL items_1 2" xfId="58"/>
    <cellStyle name="Percent 2" xfId="59"/>
    <cellStyle name="Currency 2" xfId="60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110435</xdr:colOff>
      <xdr:row>1</xdr:row>
      <xdr:rowOff>289891</xdr:rowOff>
    </xdr:from>
    <xdr:to>
      <xdr:col>1</xdr:col>
      <xdr:colOff>938696</xdr:colOff>
      <xdr:row>1</xdr:row>
      <xdr:rowOff>717981</xdr:rowOff>
    </xdr:to>
    <xdr:pic>
      <xdr:nvPicPr>
        <xdr:cNvPr id="2" name="Picture 2" descr="z7443188342019_3c50fedef7734ded4a8554af6f8fbb19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6855" y="1049020"/>
          <a:ext cx="828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3"/>
  <sheetViews>
    <sheetView tabSelected="1" zoomScale="70" zoomScaleNormal="70" topLeftCell="O1" workbookViewId="0">
      <selection activeCell="S6" sqref="S6"/>
    </sheetView>
  </sheetViews>
  <sheetFormatPr defaultColWidth="9" defaultRowHeight="12.5"/>
  <cols>
    <col min="1" max="54" width="20" style="2" customWidth="1"/>
    <col min="55" max="16384" width="9.13636363636364" style="2" customWidth="1"/>
  </cols>
  <sheetData>
    <row r="1" s="1" customFormat="1" ht="68.1" customHeight="1" spans="1:51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6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7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7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4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3" t="s">
        <v>31</v>
      </c>
      <c r="AG1" s="20" t="s">
        <v>32</v>
      </c>
      <c r="AH1" s="3" t="s">
        <v>33</v>
      </c>
      <c r="AI1" s="21" t="s">
        <v>34</v>
      </c>
      <c r="AJ1" s="22" t="s">
        <v>35</v>
      </c>
      <c r="AK1" s="21" t="s">
        <v>36</v>
      </c>
      <c r="AL1" s="20" t="s">
        <v>37</v>
      </c>
      <c r="AM1" s="14" t="s">
        <v>38</v>
      </c>
      <c r="AN1" s="21" t="s">
        <v>39</v>
      </c>
      <c r="AO1" s="20" t="s">
        <v>40</v>
      </c>
      <c r="AP1" s="14" t="s">
        <v>41</v>
      </c>
      <c r="AQ1" s="21" t="s">
        <v>42</v>
      </c>
      <c r="AR1" s="20" t="s">
        <v>43</v>
      </c>
      <c r="AS1" s="20" t="s">
        <v>44</v>
      </c>
      <c r="AT1" s="23" t="s">
        <v>45</v>
      </c>
      <c r="AU1" s="23" t="s">
        <v>46</v>
      </c>
      <c r="AV1" s="24" t="s">
        <v>47</v>
      </c>
      <c r="AW1" s="3" t="s">
        <v>48</v>
      </c>
      <c r="AX1" s="25" t="s">
        <v>49</v>
      </c>
      <c r="AY1" s="25" t="s">
        <v>50</v>
      </c>
    </row>
    <row r="2" s="1" customFormat="1" ht="14.5" spans="1:51">
      <c r="A2" s="26">
        <v>1</v>
      </c>
      <c r="B2" s="27"/>
      <c r="C2" s="27"/>
      <c r="D2" s="27" t="s">
        <v>51</v>
      </c>
      <c r="E2" s="27"/>
      <c r="F2" s="27" t="s">
        <v>52</v>
      </c>
      <c r="G2" s="27" t="s">
        <v>53</v>
      </c>
      <c r="H2" s="27" t="s">
        <v>54</v>
      </c>
      <c r="I2" s="27" t="s">
        <v>55</v>
      </c>
      <c r="J2" s="28" t="s">
        <v>56</v>
      </c>
      <c r="K2" s="27" t="s">
        <v>57</v>
      </c>
      <c r="L2" s="29" t="s">
        <v>58</v>
      </c>
      <c r="M2" s="27" t="s">
        <v>59</v>
      </c>
      <c r="N2" s="27"/>
      <c r="O2" s="27"/>
      <c r="P2" s="30" t="s">
        <v>60</v>
      </c>
      <c r="Q2" s="27"/>
      <c r="R2" s="27" t="s">
        <v>61</v>
      </c>
      <c r="S2" s="31">
        <v>56</v>
      </c>
      <c r="T2" s="32">
        <v>8</v>
      </c>
      <c r="U2" s="33">
        <f t="shared" ref="U2:U13" si="0">IF(ISERROR(S2/T2),"",S2/T2)</f>
        <v>7</v>
      </c>
      <c r="V2" s="34">
        <f t="shared" ref="V2:V13" si="1">U2</f>
        <v>7</v>
      </c>
      <c r="W2" s="35"/>
      <c r="X2" s="27" t="s">
        <v>62</v>
      </c>
      <c r="Y2" s="32">
        <v>46.5</v>
      </c>
      <c r="Z2" s="32">
        <v>46.5</v>
      </c>
      <c r="AA2" s="32">
        <v>36.5</v>
      </c>
      <c r="AB2" s="36">
        <v>2</v>
      </c>
      <c r="AC2" s="37">
        <v>4</v>
      </c>
      <c r="AD2" s="38">
        <f t="shared" ref="AD2:AD13" si="2">IF(Y2="","",Y2*Z2*AA2/1000000)</f>
        <v>0.078922125</v>
      </c>
      <c r="AE2" s="39">
        <f t="shared" ref="AE2:AE13" si="3">IF(AC2="","",65/AD2*AC2)</f>
        <v>3294.38671348497</v>
      </c>
      <c r="AF2" s="27"/>
      <c r="AG2" s="40"/>
      <c r="AH2" s="41" t="s">
        <v>63</v>
      </c>
      <c r="AI2" s="42">
        <v>0.14</v>
      </c>
      <c r="AJ2" s="40">
        <f t="shared" ref="AJ2:AJ13" si="4">IF(ISERROR(V2*AI2),"",V2*AI2)</f>
        <v>0.98</v>
      </c>
      <c r="AK2" s="42">
        <v>0.01</v>
      </c>
      <c r="AL2" s="40">
        <f t="shared" ref="AL2:AL13" si="5">IF(ISERROR(AV2*AK2),"",AV2*AK2)</f>
        <v>0.0852</v>
      </c>
      <c r="AM2" s="27"/>
      <c r="AN2" s="42"/>
      <c r="AO2" s="40">
        <f t="shared" ref="AO2:AO13" si="6">IF(ISERROR(AV2*AN2),"",AV2*AN2)</f>
        <v>0</v>
      </c>
      <c r="AP2" s="27"/>
      <c r="AQ2" s="42"/>
      <c r="AR2" s="40">
        <f t="shared" ref="AR2:AR13" si="7">IF(ISERROR(AV2*AQ2),"",AV2*AQ2)</f>
        <v>0</v>
      </c>
      <c r="AS2" s="40">
        <f t="shared" ref="AS2:AS13" si="8">IF(ISERROR(AL2+AO2+AR2),"",AL2+AO2+AR2)</f>
        <v>0.0852</v>
      </c>
      <c r="AT2" s="40">
        <f t="shared" ref="AT2:AT13" si="9">IF(ISERROR(V2+AS2),"",V2+AS2)</f>
        <v>7.0852</v>
      </c>
      <c r="AU2" s="43">
        <f t="shared" ref="AU2:AU13" si="10">IF(ISERROR((AV2-AT2)/AV2),"",(AV2-AT2)/AV2)</f>
        <v>0.168403755868545</v>
      </c>
      <c r="AV2" s="44">
        <v>8.52</v>
      </c>
      <c r="AW2" s="37"/>
      <c r="AX2" s="40">
        <f t="shared" ref="AX2:AX13" si="11">IF(ISERROR(AT2*AW2),"",AT2*AW2)</f>
        <v>0</v>
      </c>
      <c r="AY2" s="40">
        <f t="shared" ref="AY2:AY13" si="12">IF(ISERROR(AV2*AW2),"",AV2*AW2)</f>
        <v>0</v>
      </c>
    </row>
    <row r="3" s="1" customFormat="1" ht="29" spans="1:51">
      <c r="A3" s="26">
        <v>2</v>
      </c>
      <c r="B3" s="27"/>
      <c r="C3" s="27"/>
      <c r="D3" s="27" t="s">
        <v>51</v>
      </c>
      <c r="E3" s="27"/>
      <c r="F3" s="27" t="s">
        <v>52</v>
      </c>
      <c r="G3" s="27" t="s">
        <v>53</v>
      </c>
      <c r="H3" s="27" t="s">
        <v>54</v>
      </c>
      <c r="I3" s="27" t="s">
        <v>55</v>
      </c>
      <c r="J3" s="28" t="s">
        <v>56</v>
      </c>
      <c r="K3" s="27" t="s">
        <v>57</v>
      </c>
      <c r="L3" s="29" t="s">
        <v>64</v>
      </c>
      <c r="M3" s="27" t="s">
        <v>59</v>
      </c>
      <c r="N3" s="27"/>
      <c r="O3" s="27"/>
      <c r="P3" s="30" t="s">
        <v>65</v>
      </c>
      <c r="Q3" s="45"/>
      <c r="R3" s="27" t="s">
        <v>61</v>
      </c>
      <c r="S3" s="31">
        <v>72</v>
      </c>
      <c r="T3" s="32">
        <v>8</v>
      </c>
      <c r="U3" s="33">
        <f t="shared" si="0"/>
        <v>9</v>
      </c>
      <c r="V3" s="34">
        <f t="shared" si="1"/>
        <v>9</v>
      </c>
      <c r="W3" s="35"/>
      <c r="X3" s="27" t="s">
        <v>62</v>
      </c>
      <c r="Y3" s="32">
        <v>50.5</v>
      </c>
      <c r="Z3" s="32">
        <v>50.5</v>
      </c>
      <c r="AA3" s="32">
        <v>36.5</v>
      </c>
      <c r="AB3" s="36">
        <v>2</v>
      </c>
      <c r="AC3" s="37">
        <v>4</v>
      </c>
      <c r="AD3" s="38">
        <f t="shared" si="2"/>
        <v>0.093084125</v>
      </c>
      <c r="AE3" s="39">
        <f t="shared" si="3"/>
        <v>2793.17230515945</v>
      </c>
      <c r="AF3" s="27"/>
      <c r="AG3" s="40"/>
      <c r="AH3" s="41" t="s">
        <v>63</v>
      </c>
      <c r="AI3" s="42">
        <v>0.14</v>
      </c>
      <c r="AJ3" s="40">
        <f t="shared" si="4"/>
        <v>1.26</v>
      </c>
      <c r="AK3" s="42">
        <v>0.01</v>
      </c>
      <c r="AL3" s="40">
        <f t="shared" si="5"/>
        <v>0.1087</v>
      </c>
      <c r="AM3" s="27"/>
      <c r="AN3" s="42"/>
      <c r="AO3" s="40">
        <f t="shared" si="6"/>
        <v>0</v>
      </c>
      <c r="AP3" s="27"/>
      <c r="AQ3" s="42"/>
      <c r="AR3" s="40">
        <f t="shared" si="7"/>
        <v>0</v>
      </c>
      <c r="AS3" s="40">
        <f t="shared" si="8"/>
        <v>0.1087</v>
      </c>
      <c r="AT3" s="40">
        <f t="shared" si="9"/>
        <v>9.1087</v>
      </c>
      <c r="AU3" s="43">
        <f t="shared" si="10"/>
        <v>0.162033118675253</v>
      </c>
      <c r="AV3" s="44">
        <v>10.87</v>
      </c>
      <c r="AW3" s="37"/>
      <c r="AX3" s="40">
        <f t="shared" si="11"/>
        <v>0</v>
      </c>
      <c r="AY3" s="40">
        <f t="shared" si="12"/>
        <v>0</v>
      </c>
    </row>
    <row r="4" s="1" customFormat="1" ht="29" spans="1:51">
      <c r="A4" s="26">
        <v>3</v>
      </c>
      <c r="B4" s="27"/>
      <c r="C4" s="27"/>
      <c r="D4" s="27" t="s">
        <v>51</v>
      </c>
      <c r="E4" s="27"/>
      <c r="F4" s="27" t="s">
        <v>52</v>
      </c>
      <c r="G4" s="27" t="s">
        <v>53</v>
      </c>
      <c r="H4" s="27" t="s">
        <v>54</v>
      </c>
      <c r="I4" s="27" t="s">
        <v>55</v>
      </c>
      <c r="J4" s="28" t="s">
        <v>56</v>
      </c>
      <c r="K4" s="27" t="s">
        <v>57</v>
      </c>
      <c r="L4" s="29" t="s">
        <v>66</v>
      </c>
      <c r="M4" s="27" t="s">
        <v>59</v>
      </c>
      <c r="N4" s="27"/>
      <c r="O4" s="27"/>
      <c r="P4" s="30" t="s">
        <v>67</v>
      </c>
      <c r="Q4" s="27"/>
      <c r="R4" s="27" t="s">
        <v>61</v>
      </c>
      <c r="S4" s="31">
        <v>88</v>
      </c>
      <c r="T4" s="32">
        <v>8</v>
      </c>
      <c r="U4" s="33">
        <f t="shared" si="0"/>
        <v>11</v>
      </c>
      <c r="V4" s="34">
        <f t="shared" si="1"/>
        <v>11</v>
      </c>
      <c r="W4" s="35"/>
      <c r="X4" s="27" t="s">
        <v>62</v>
      </c>
      <c r="Y4" s="32">
        <v>54.5</v>
      </c>
      <c r="Z4" s="32">
        <v>54.5</v>
      </c>
      <c r="AA4" s="32">
        <v>36.5</v>
      </c>
      <c r="AB4" s="36">
        <v>2</v>
      </c>
      <c r="AC4" s="37">
        <v>4</v>
      </c>
      <c r="AD4" s="38">
        <f t="shared" si="2"/>
        <v>0.108414125</v>
      </c>
      <c r="AE4" s="39">
        <f t="shared" si="3"/>
        <v>2398.21148766362</v>
      </c>
      <c r="AF4" s="27"/>
      <c r="AG4" s="40"/>
      <c r="AH4" s="41" t="s">
        <v>63</v>
      </c>
      <c r="AI4" s="42">
        <v>0.14</v>
      </c>
      <c r="AJ4" s="40">
        <f t="shared" si="4"/>
        <v>1.54</v>
      </c>
      <c r="AK4" s="42">
        <v>0.01</v>
      </c>
      <c r="AL4" s="40">
        <f t="shared" si="5"/>
        <v>0.1319</v>
      </c>
      <c r="AM4" s="27"/>
      <c r="AN4" s="42"/>
      <c r="AO4" s="40">
        <f t="shared" si="6"/>
        <v>0</v>
      </c>
      <c r="AP4" s="27"/>
      <c r="AQ4" s="42"/>
      <c r="AR4" s="40">
        <f t="shared" si="7"/>
        <v>0</v>
      </c>
      <c r="AS4" s="40">
        <f t="shared" si="8"/>
        <v>0.1319</v>
      </c>
      <c r="AT4" s="40">
        <f t="shared" si="9"/>
        <v>11.1319</v>
      </c>
      <c r="AU4" s="43">
        <f t="shared" si="10"/>
        <v>0.156034874905231</v>
      </c>
      <c r="AV4" s="44">
        <v>13.19</v>
      </c>
      <c r="AW4" s="37"/>
      <c r="AX4" s="40">
        <f t="shared" si="11"/>
        <v>0</v>
      </c>
      <c r="AY4" s="40">
        <f t="shared" si="12"/>
        <v>0</v>
      </c>
    </row>
    <row r="5" s="1" customFormat="1" ht="14.5" spans="1:51">
      <c r="A5" s="26">
        <v>1</v>
      </c>
      <c r="B5" s="27"/>
      <c r="C5" s="27"/>
      <c r="D5" s="27" t="s">
        <v>51</v>
      </c>
      <c r="E5" s="27"/>
      <c r="F5" s="27" t="s">
        <v>52</v>
      </c>
      <c r="G5" s="27" t="s">
        <v>68</v>
      </c>
      <c r="H5" s="27" t="s">
        <v>54</v>
      </c>
      <c r="I5" s="27" t="s">
        <v>55</v>
      </c>
      <c r="J5" s="28" t="s">
        <v>56</v>
      </c>
      <c r="K5" s="27" t="s">
        <v>57</v>
      </c>
      <c r="L5" s="29" t="s">
        <v>69</v>
      </c>
      <c r="M5" s="27" t="s">
        <v>70</v>
      </c>
      <c r="N5" s="27"/>
      <c r="O5" s="27"/>
      <c r="P5" s="30" t="s">
        <v>71</v>
      </c>
      <c r="Q5" s="27"/>
      <c r="R5" s="27" t="s">
        <v>61</v>
      </c>
      <c r="S5" s="31">
        <v>56</v>
      </c>
      <c r="T5" s="32">
        <v>8</v>
      </c>
      <c r="U5" s="33">
        <f t="shared" si="0"/>
        <v>7</v>
      </c>
      <c r="V5" s="34">
        <f t="shared" si="1"/>
        <v>7</v>
      </c>
      <c r="W5" s="35"/>
      <c r="X5" s="27" t="s">
        <v>62</v>
      </c>
      <c r="Y5" s="32">
        <v>46.5</v>
      </c>
      <c r="Z5" s="32">
        <v>46.5</v>
      </c>
      <c r="AA5" s="32">
        <v>36.5</v>
      </c>
      <c r="AB5" s="36">
        <v>2</v>
      </c>
      <c r="AC5" s="37">
        <v>4</v>
      </c>
      <c r="AD5" s="38">
        <f t="shared" si="2"/>
        <v>0.078922125</v>
      </c>
      <c r="AE5" s="39">
        <f t="shared" si="3"/>
        <v>3294.38671348497</v>
      </c>
      <c r="AF5" s="27"/>
      <c r="AG5" s="40"/>
      <c r="AH5" s="41" t="s">
        <v>63</v>
      </c>
      <c r="AI5" s="42">
        <v>0.14</v>
      </c>
      <c r="AJ5" s="40">
        <f t="shared" si="4"/>
        <v>0.98</v>
      </c>
      <c r="AK5" s="42">
        <v>0.01</v>
      </c>
      <c r="AL5" s="40">
        <f t="shared" si="5"/>
        <v>0.0852</v>
      </c>
      <c r="AM5" s="27"/>
      <c r="AN5" s="42"/>
      <c r="AO5" s="40">
        <f t="shared" si="6"/>
        <v>0</v>
      </c>
      <c r="AP5" s="27"/>
      <c r="AQ5" s="42"/>
      <c r="AR5" s="40">
        <f t="shared" si="7"/>
        <v>0</v>
      </c>
      <c r="AS5" s="40">
        <f t="shared" si="8"/>
        <v>0.0852</v>
      </c>
      <c r="AT5" s="40">
        <f t="shared" si="9"/>
        <v>7.0852</v>
      </c>
      <c r="AU5" s="43">
        <f t="shared" si="10"/>
        <v>0.168403755868545</v>
      </c>
      <c r="AV5" s="44">
        <v>8.52</v>
      </c>
      <c r="AW5" s="37"/>
      <c r="AX5" s="40">
        <f t="shared" si="11"/>
        <v>0</v>
      </c>
      <c r="AY5" s="40">
        <f t="shared" si="12"/>
        <v>0</v>
      </c>
    </row>
    <row r="6" s="1" customFormat="1" ht="29" spans="1:51">
      <c r="A6" s="26">
        <v>2</v>
      </c>
      <c r="B6" s="27"/>
      <c r="C6" s="27"/>
      <c r="D6" s="27" t="s">
        <v>51</v>
      </c>
      <c r="E6" s="27"/>
      <c r="F6" s="27" t="s">
        <v>52</v>
      </c>
      <c r="G6" s="27" t="s">
        <v>68</v>
      </c>
      <c r="H6" s="27" t="s">
        <v>54</v>
      </c>
      <c r="I6" s="27" t="s">
        <v>55</v>
      </c>
      <c r="J6" s="28" t="s">
        <v>56</v>
      </c>
      <c r="K6" s="27" t="s">
        <v>57</v>
      </c>
      <c r="L6" s="29" t="s">
        <v>64</v>
      </c>
      <c r="M6" s="27" t="s">
        <v>70</v>
      </c>
      <c r="N6" s="27"/>
      <c r="O6" s="27"/>
      <c r="P6" s="30" t="s">
        <v>72</v>
      </c>
      <c r="Q6" s="45"/>
      <c r="R6" s="27" t="s">
        <v>61</v>
      </c>
      <c r="S6" s="31">
        <v>72</v>
      </c>
      <c r="T6" s="32">
        <v>8</v>
      </c>
      <c r="U6" s="33">
        <f t="shared" si="0"/>
        <v>9</v>
      </c>
      <c r="V6" s="34">
        <f t="shared" si="1"/>
        <v>9</v>
      </c>
      <c r="W6" s="35"/>
      <c r="X6" s="27" t="s">
        <v>62</v>
      </c>
      <c r="Y6" s="32">
        <v>50.5</v>
      </c>
      <c r="Z6" s="32">
        <v>50.5</v>
      </c>
      <c r="AA6" s="32">
        <v>36.5</v>
      </c>
      <c r="AB6" s="36">
        <v>2</v>
      </c>
      <c r="AC6" s="37">
        <v>4</v>
      </c>
      <c r="AD6" s="38">
        <f t="shared" si="2"/>
        <v>0.093084125</v>
      </c>
      <c r="AE6" s="39">
        <f t="shared" si="3"/>
        <v>2793.17230515945</v>
      </c>
      <c r="AF6" s="27"/>
      <c r="AG6" s="40"/>
      <c r="AH6" s="41" t="s">
        <v>63</v>
      </c>
      <c r="AI6" s="42">
        <v>0.14</v>
      </c>
      <c r="AJ6" s="40">
        <f t="shared" si="4"/>
        <v>1.26</v>
      </c>
      <c r="AK6" s="42">
        <v>0.01</v>
      </c>
      <c r="AL6" s="40">
        <f t="shared" si="5"/>
        <v>0.1087</v>
      </c>
      <c r="AM6" s="27"/>
      <c r="AN6" s="42"/>
      <c r="AO6" s="40">
        <f t="shared" si="6"/>
        <v>0</v>
      </c>
      <c r="AP6" s="27"/>
      <c r="AQ6" s="42"/>
      <c r="AR6" s="40">
        <f t="shared" si="7"/>
        <v>0</v>
      </c>
      <c r="AS6" s="40">
        <f t="shared" si="8"/>
        <v>0.1087</v>
      </c>
      <c r="AT6" s="40">
        <f t="shared" si="9"/>
        <v>9.1087</v>
      </c>
      <c r="AU6" s="43">
        <f t="shared" si="10"/>
        <v>0.162033118675253</v>
      </c>
      <c r="AV6" s="44">
        <v>10.87</v>
      </c>
      <c r="AW6" s="37"/>
      <c r="AX6" s="40">
        <f t="shared" si="11"/>
        <v>0</v>
      </c>
      <c r="AY6" s="40">
        <f t="shared" si="12"/>
        <v>0</v>
      </c>
    </row>
    <row r="7" s="1" customFormat="1" ht="29" spans="1:51">
      <c r="A7" s="26">
        <v>3</v>
      </c>
      <c r="B7" s="27"/>
      <c r="C7" s="27"/>
      <c r="D7" s="27" t="s">
        <v>51</v>
      </c>
      <c r="E7" s="27"/>
      <c r="F7" s="27" t="s">
        <v>52</v>
      </c>
      <c r="G7" s="27" t="s">
        <v>68</v>
      </c>
      <c r="H7" s="27" t="s">
        <v>54</v>
      </c>
      <c r="I7" s="27" t="s">
        <v>55</v>
      </c>
      <c r="J7" s="28" t="s">
        <v>56</v>
      </c>
      <c r="K7" s="27" t="s">
        <v>57</v>
      </c>
      <c r="L7" s="29" t="s">
        <v>66</v>
      </c>
      <c r="M7" s="27" t="s">
        <v>70</v>
      </c>
      <c r="N7" s="27"/>
      <c r="O7" s="27"/>
      <c r="P7" s="30" t="s">
        <v>73</v>
      </c>
      <c r="Q7" s="27"/>
      <c r="R7" s="27" t="s">
        <v>61</v>
      </c>
      <c r="S7" s="31">
        <v>88</v>
      </c>
      <c r="T7" s="32">
        <v>8</v>
      </c>
      <c r="U7" s="33">
        <f t="shared" si="0"/>
        <v>11</v>
      </c>
      <c r="V7" s="34">
        <f t="shared" si="1"/>
        <v>11</v>
      </c>
      <c r="W7" s="35"/>
      <c r="X7" s="27" t="s">
        <v>62</v>
      </c>
      <c r="Y7" s="32">
        <v>54.5</v>
      </c>
      <c r="Z7" s="32">
        <v>54.5</v>
      </c>
      <c r="AA7" s="32">
        <v>36.5</v>
      </c>
      <c r="AB7" s="36">
        <v>2</v>
      </c>
      <c r="AC7" s="37">
        <v>4</v>
      </c>
      <c r="AD7" s="38">
        <f t="shared" si="2"/>
        <v>0.108414125</v>
      </c>
      <c r="AE7" s="39">
        <f t="shared" si="3"/>
        <v>2398.21148766362</v>
      </c>
      <c r="AF7" s="27"/>
      <c r="AG7" s="40"/>
      <c r="AH7" s="41" t="s">
        <v>63</v>
      </c>
      <c r="AI7" s="42">
        <v>0.14</v>
      </c>
      <c r="AJ7" s="40">
        <f t="shared" si="4"/>
        <v>1.54</v>
      </c>
      <c r="AK7" s="42">
        <v>0.01</v>
      </c>
      <c r="AL7" s="40">
        <f t="shared" si="5"/>
        <v>0.1319</v>
      </c>
      <c r="AM7" s="27"/>
      <c r="AN7" s="42"/>
      <c r="AO7" s="40">
        <f t="shared" si="6"/>
        <v>0</v>
      </c>
      <c r="AP7" s="27"/>
      <c r="AQ7" s="42"/>
      <c r="AR7" s="40">
        <f t="shared" si="7"/>
        <v>0</v>
      </c>
      <c r="AS7" s="40">
        <f t="shared" si="8"/>
        <v>0.1319</v>
      </c>
      <c r="AT7" s="40">
        <f t="shared" si="9"/>
        <v>11.1319</v>
      </c>
      <c r="AU7" s="43">
        <f t="shared" si="10"/>
        <v>0.156034874905231</v>
      </c>
      <c r="AV7" s="44">
        <v>13.19</v>
      </c>
      <c r="AW7" s="37"/>
      <c r="AX7" s="40">
        <f t="shared" si="11"/>
        <v>0</v>
      </c>
      <c r="AY7" s="40">
        <f t="shared" si="12"/>
        <v>0</v>
      </c>
    </row>
    <row r="8" s="1" customFormat="1" ht="14.5" spans="1:51">
      <c r="A8" s="26">
        <v>1</v>
      </c>
      <c r="B8" s="27"/>
      <c r="C8" s="27"/>
      <c r="D8" s="27" t="s">
        <v>51</v>
      </c>
      <c r="E8" s="27"/>
      <c r="F8" s="27" t="s">
        <v>52</v>
      </c>
      <c r="G8" s="27" t="s">
        <v>74</v>
      </c>
      <c r="H8" s="27" t="s">
        <v>54</v>
      </c>
      <c r="I8" s="27" t="s">
        <v>55</v>
      </c>
      <c r="J8" s="28" t="s">
        <v>56</v>
      </c>
      <c r="K8" s="27" t="s">
        <v>57</v>
      </c>
      <c r="L8" s="29" t="s">
        <v>69</v>
      </c>
      <c r="M8" s="27" t="s">
        <v>75</v>
      </c>
      <c r="N8" s="27"/>
      <c r="O8" s="27"/>
      <c r="P8" s="30" t="s">
        <v>76</v>
      </c>
      <c r="Q8" s="27"/>
      <c r="R8" s="27" t="s">
        <v>61</v>
      </c>
      <c r="S8" s="31">
        <v>56</v>
      </c>
      <c r="T8" s="32">
        <v>8</v>
      </c>
      <c r="U8" s="33">
        <f t="shared" si="0"/>
        <v>7</v>
      </c>
      <c r="V8" s="34">
        <f t="shared" si="1"/>
        <v>7</v>
      </c>
      <c r="W8" s="35"/>
      <c r="X8" s="27" t="s">
        <v>62</v>
      </c>
      <c r="Y8" s="32">
        <v>46.5</v>
      </c>
      <c r="Z8" s="32">
        <v>46.5</v>
      </c>
      <c r="AA8" s="32">
        <v>36.5</v>
      </c>
      <c r="AB8" s="36">
        <v>2</v>
      </c>
      <c r="AC8" s="37">
        <v>4</v>
      </c>
      <c r="AD8" s="38">
        <f t="shared" si="2"/>
        <v>0.078922125</v>
      </c>
      <c r="AE8" s="39">
        <f t="shared" si="3"/>
        <v>3294.38671348497</v>
      </c>
      <c r="AF8" s="27"/>
      <c r="AG8" s="40"/>
      <c r="AH8" s="41" t="s">
        <v>63</v>
      </c>
      <c r="AI8" s="42">
        <v>0.14</v>
      </c>
      <c r="AJ8" s="40">
        <f t="shared" si="4"/>
        <v>0.98</v>
      </c>
      <c r="AK8" s="42">
        <v>0.01</v>
      </c>
      <c r="AL8" s="40">
        <f t="shared" si="5"/>
        <v>0.0852</v>
      </c>
      <c r="AM8" s="27"/>
      <c r="AN8" s="42"/>
      <c r="AO8" s="40">
        <f t="shared" si="6"/>
        <v>0</v>
      </c>
      <c r="AP8" s="27"/>
      <c r="AQ8" s="42"/>
      <c r="AR8" s="40">
        <f t="shared" si="7"/>
        <v>0</v>
      </c>
      <c r="AS8" s="40">
        <f t="shared" si="8"/>
        <v>0.0852</v>
      </c>
      <c r="AT8" s="40">
        <f t="shared" si="9"/>
        <v>7.0852</v>
      </c>
      <c r="AU8" s="43">
        <f t="shared" si="10"/>
        <v>0.168403755868545</v>
      </c>
      <c r="AV8" s="44">
        <v>8.52</v>
      </c>
      <c r="AW8" s="37"/>
      <c r="AX8" s="40">
        <f t="shared" si="11"/>
        <v>0</v>
      </c>
      <c r="AY8" s="40">
        <f t="shared" si="12"/>
        <v>0</v>
      </c>
    </row>
    <row r="9" s="1" customFormat="1" ht="29" spans="1:51">
      <c r="A9" s="26">
        <v>2</v>
      </c>
      <c r="B9" s="27"/>
      <c r="C9" s="27"/>
      <c r="D9" s="27" t="s">
        <v>51</v>
      </c>
      <c r="E9" s="27"/>
      <c r="F9" s="27" t="s">
        <v>52</v>
      </c>
      <c r="G9" s="27" t="s">
        <v>74</v>
      </c>
      <c r="H9" s="27" t="s">
        <v>54</v>
      </c>
      <c r="I9" s="27" t="s">
        <v>55</v>
      </c>
      <c r="J9" s="28" t="s">
        <v>56</v>
      </c>
      <c r="K9" s="27" t="s">
        <v>57</v>
      </c>
      <c r="L9" s="29" t="s">
        <v>64</v>
      </c>
      <c r="M9" s="27" t="s">
        <v>75</v>
      </c>
      <c r="N9" s="27"/>
      <c r="O9" s="27"/>
      <c r="P9" s="30" t="s">
        <v>77</v>
      </c>
      <c r="Q9" s="45"/>
      <c r="R9" s="27" t="s">
        <v>61</v>
      </c>
      <c r="S9" s="31">
        <v>72</v>
      </c>
      <c r="T9" s="32">
        <v>8</v>
      </c>
      <c r="U9" s="33">
        <f t="shared" si="0"/>
        <v>9</v>
      </c>
      <c r="V9" s="34">
        <f t="shared" si="1"/>
        <v>9</v>
      </c>
      <c r="W9" s="35"/>
      <c r="X9" s="27" t="s">
        <v>62</v>
      </c>
      <c r="Y9" s="32">
        <v>50.5</v>
      </c>
      <c r="Z9" s="32">
        <v>50.5</v>
      </c>
      <c r="AA9" s="32">
        <v>36.5</v>
      </c>
      <c r="AB9" s="36">
        <v>2</v>
      </c>
      <c r="AC9" s="37">
        <v>4</v>
      </c>
      <c r="AD9" s="38">
        <f t="shared" si="2"/>
        <v>0.093084125</v>
      </c>
      <c r="AE9" s="39">
        <f t="shared" si="3"/>
        <v>2793.17230515945</v>
      </c>
      <c r="AF9" s="27"/>
      <c r="AG9" s="40"/>
      <c r="AH9" s="41" t="s">
        <v>63</v>
      </c>
      <c r="AI9" s="42">
        <v>0.14</v>
      </c>
      <c r="AJ9" s="40">
        <f t="shared" si="4"/>
        <v>1.26</v>
      </c>
      <c r="AK9" s="42">
        <v>0.01</v>
      </c>
      <c r="AL9" s="40">
        <f t="shared" si="5"/>
        <v>0.1087</v>
      </c>
      <c r="AM9" s="27"/>
      <c r="AN9" s="42"/>
      <c r="AO9" s="40">
        <f t="shared" si="6"/>
        <v>0</v>
      </c>
      <c r="AP9" s="27"/>
      <c r="AQ9" s="42"/>
      <c r="AR9" s="40">
        <f t="shared" si="7"/>
        <v>0</v>
      </c>
      <c r="AS9" s="40">
        <f t="shared" si="8"/>
        <v>0.1087</v>
      </c>
      <c r="AT9" s="40">
        <f t="shared" si="9"/>
        <v>9.1087</v>
      </c>
      <c r="AU9" s="43">
        <f t="shared" si="10"/>
        <v>0.162033118675253</v>
      </c>
      <c r="AV9" s="44">
        <v>10.87</v>
      </c>
      <c r="AW9" s="37"/>
      <c r="AX9" s="40">
        <f t="shared" si="11"/>
        <v>0</v>
      </c>
      <c r="AY9" s="40">
        <f t="shared" si="12"/>
        <v>0</v>
      </c>
    </row>
    <row r="10" s="1" customFormat="1" ht="29" spans="1:51">
      <c r="A10" s="26">
        <v>3</v>
      </c>
      <c r="B10" s="27"/>
      <c r="C10" s="27"/>
      <c r="D10" s="27" t="s">
        <v>51</v>
      </c>
      <c r="E10" s="27"/>
      <c r="F10" s="27" t="s">
        <v>52</v>
      </c>
      <c r="G10" s="27" t="s">
        <v>74</v>
      </c>
      <c r="H10" s="27" t="s">
        <v>54</v>
      </c>
      <c r="I10" s="27" t="s">
        <v>55</v>
      </c>
      <c r="J10" s="28" t="s">
        <v>56</v>
      </c>
      <c r="K10" s="27" t="s">
        <v>57</v>
      </c>
      <c r="L10" s="29" t="s">
        <v>66</v>
      </c>
      <c r="M10" s="27" t="s">
        <v>75</v>
      </c>
      <c r="N10" s="27"/>
      <c r="O10" s="27"/>
      <c r="P10" s="30" t="s">
        <v>78</v>
      </c>
      <c r="Q10" s="27"/>
      <c r="R10" s="27" t="s">
        <v>61</v>
      </c>
      <c r="S10" s="31">
        <v>88</v>
      </c>
      <c r="T10" s="32">
        <v>8</v>
      </c>
      <c r="U10" s="33">
        <f t="shared" si="0"/>
        <v>11</v>
      </c>
      <c r="V10" s="34">
        <f t="shared" si="1"/>
        <v>11</v>
      </c>
      <c r="W10" s="35"/>
      <c r="X10" s="27" t="s">
        <v>62</v>
      </c>
      <c r="Y10" s="32">
        <v>54.5</v>
      </c>
      <c r="Z10" s="32">
        <v>54.5</v>
      </c>
      <c r="AA10" s="32">
        <v>36.5</v>
      </c>
      <c r="AB10" s="36">
        <v>2</v>
      </c>
      <c r="AC10" s="37">
        <v>4</v>
      </c>
      <c r="AD10" s="38">
        <f t="shared" si="2"/>
        <v>0.108414125</v>
      </c>
      <c r="AE10" s="39">
        <f t="shared" si="3"/>
        <v>2398.21148766362</v>
      </c>
      <c r="AF10" s="27"/>
      <c r="AG10" s="40"/>
      <c r="AH10" s="41" t="s">
        <v>63</v>
      </c>
      <c r="AI10" s="42">
        <v>0.14</v>
      </c>
      <c r="AJ10" s="40">
        <f t="shared" si="4"/>
        <v>1.54</v>
      </c>
      <c r="AK10" s="42">
        <v>0.01</v>
      </c>
      <c r="AL10" s="40">
        <f t="shared" si="5"/>
        <v>0.1319</v>
      </c>
      <c r="AM10" s="27"/>
      <c r="AN10" s="42"/>
      <c r="AO10" s="40">
        <f t="shared" si="6"/>
        <v>0</v>
      </c>
      <c r="AP10" s="27"/>
      <c r="AQ10" s="42"/>
      <c r="AR10" s="40">
        <f t="shared" si="7"/>
        <v>0</v>
      </c>
      <c r="AS10" s="40">
        <f t="shared" si="8"/>
        <v>0.1319</v>
      </c>
      <c r="AT10" s="40">
        <f t="shared" si="9"/>
        <v>11.1319</v>
      </c>
      <c r="AU10" s="43">
        <f t="shared" si="10"/>
        <v>0.156034874905231</v>
      </c>
      <c r="AV10" s="44">
        <v>13.19</v>
      </c>
      <c r="AW10" s="37"/>
      <c r="AX10" s="40">
        <f t="shared" si="11"/>
        <v>0</v>
      </c>
      <c r="AY10" s="40">
        <f t="shared" si="12"/>
        <v>0</v>
      </c>
    </row>
    <row r="11" s="1" customFormat="1" ht="14.5" spans="1:51">
      <c r="A11" s="26">
        <v>1</v>
      </c>
      <c r="B11" s="27"/>
      <c r="C11" s="27"/>
      <c r="D11" s="27" t="s">
        <v>51</v>
      </c>
      <c r="E11" s="27"/>
      <c r="F11" s="27" t="s">
        <v>52</v>
      </c>
      <c r="G11" s="27" t="s">
        <v>74</v>
      </c>
      <c r="H11" s="27" t="s">
        <v>54</v>
      </c>
      <c r="I11" s="27" t="s">
        <v>55</v>
      </c>
      <c r="J11" s="28" t="s">
        <v>56</v>
      </c>
      <c r="K11" s="27" t="s">
        <v>57</v>
      </c>
      <c r="L11" s="29" t="s">
        <v>69</v>
      </c>
      <c r="M11" s="27" t="s">
        <v>79</v>
      </c>
      <c r="N11" s="27"/>
      <c r="O11" s="27"/>
      <c r="P11" s="30" t="s">
        <v>80</v>
      </c>
      <c r="Q11" s="27"/>
      <c r="R11" s="27" t="s">
        <v>61</v>
      </c>
      <c r="S11" s="31">
        <v>56</v>
      </c>
      <c r="T11" s="32">
        <v>8</v>
      </c>
      <c r="U11" s="33">
        <f t="shared" si="0"/>
        <v>7</v>
      </c>
      <c r="V11" s="34">
        <f t="shared" si="1"/>
        <v>7</v>
      </c>
      <c r="W11" s="35"/>
      <c r="X11" s="27" t="s">
        <v>62</v>
      </c>
      <c r="Y11" s="32">
        <v>46.5</v>
      </c>
      <c r="Z11" s="32">
        <v>46.5</v>
      </c>
      <c r="AA11" s="32">
        <v>36.5</v>
      </c>
      <c r="AB11" s="36">
        <v>2</v>
      </c>
      <c r="AC11" s="37">
        <v>4</v>
      </c>
      <c r="AD11" s="38">
        <f t="shared" si="2"/>
        <v>0.078922125</v>
      </c>
      <c r="AE11" s="39">
        <f t="shared" si="3"/>
        <v>3294.38671348497</v>
      </c>
      <c r="AF11" s="27"/>
      <c r="AG11" s="40"/>
      <c r="AH11" s="41" t="s">
        <v>63</v>
      </c>
      <c r="AI11" s="42">
        <v>0.14</v>
      </c>
      <c r="AJ11" s="40">
        <f t="shared" si="4"/>
        <v>0.98</v>
      </c>
      <c r="AK11" s="42">
        <v>0.01</v>
      </c>
      <c r="AL11" s="40">
        <f t="shared" si="5"/>
        <v>0.0852</v>
      </c>
      <c r="AM11" s="27"/>
      <c r="AN11" s="42"/>
      <c r="AO11" s="40">
        <f t="shared" si="6"/>
        <v>0</v>
      </c>
      <c r="AP11" s="27"/>
      <c r="AQ11" s="42"/>
      <c r="AR11" s="40">
        <f t="shared" si="7"/>
        <v>0</v>
      </c>
      <c r="AS11" s="40">
        <f t="shared" si="8"/>
        <v>0.0852</v>
      </c>
      <c r="AT11" s="40">
        <f t="shared" si="9"/>
        <v>7.0852</v>
      </c>
      <c r="AU11" s="43">
        <f t="shared" si="10"/>
        <v>0.168403755868545</v>
      </c>
      <c r="AV11" s="44">
        <v>8.52</v>
      </c>
      <c r="AW11" s="37"/>
      <c r="AX11" s="40">
        <f t="shared" si="11"/>
        <v>0</v>
      </c>
      <c r="AY11" s="40">
        <f t="shared" si="12"/>
        <v>0</v>
      </c>
    </row>
    <row r="12" s="1" customFormat="1" ht="29" spans="1:51">
      <c r="A12" s="26">
        <v>2</v>
      </c>
      <c r="B12" s="27"/>
      <c r="C12" s="27"/>
      <c r="D12" s="27" t="s">
        <v>51</v>
      </c>
      <c r="E12" s="27"/>
      <c r="F12" s="27" t="s">
        <v>52</v>
      </c>
      <c r="G12" s="27" t="s">
        <v>74</v>
      </c>
      <c r="H12" s="27" t="s">
        <v>54</v>
      </c>
      <c r="I12" s="27" t="s">
        <v>55</v>
      </c>
      <c r="J12" s="28" t="s">
        <v>56</v>
      </c>
      <c r="K12" s="27" t="s">
        <v>57</v>
      </c>
      <c r="L12" s="29" t="s">
        <v>64</v>
      </c>
      <c r="M12" s="27" t="s">
        <v>79</v>
      </c>
      <c r="N12" s="27"/>
      <c r="O12" s="27"/>
      <c r="P12" s="30" t="s">
        <v>81</v>
      </c>
      <c r="Q12" s="45"/>
      <c r="R12" s="27" t="s">
        <v>61</v>
      </c>
      <c r="S12" s="31">
        <v>72</v>
      </c>
      <c r="T12" s="32">
        <v>8</v>
      </c>
      <c r="U12" s="33">
        <f t="shared" si="0"/>
        <v>9</v>
      </c>
      <c r="V12" s="34">
        <f t="shared" si="1"/>
        <v>9</v>
      </c>
      <c r="W12" s="35"/>
      <c r="X12" s="27" t="s">
        <v>62</v>
      </c>
      <c r="Y12" s="32">
        <v>50.5</v>
      </c>
      <c r="Z12" s="32">
        <v>50.5</v>
      </c>
      <c r="AA12" s="32">
        <v>36.5</v>
      </c>
      <c r="AB12" s="36">
        <v>2</v>
      </c>
      <c r="AC12" s="37">
        <v>4</v>
      </c>
      <c r="AD12" s="38">
        <f t="shared" si="2"/>
        <v>0.093084125</v>
      </c>
      <c r="AE12" s="39">
        <f t="shared" si="3"/>
        <v>2793.17230515945</v>
      </c>
      <c r="AF12" s="27"/>
      <c r="AG12" s="40"/>
      <c r="AH12" s="41" t="s">
        <v>63</v>
      </c>
      <c r="AI12" s="42">
        <v>0.14</v>
      </c>
      <c r="AJ12" s="40">
        <f t="shared" si="4"/>
        <v>1.26</v>
      </c>
      <c r="AK12" s="42">
        <v>0.01</v>
      </c>
      <c r="AL12" s="40">
        <f t="shared" si="5"/>
        <v>0.1087</v>
      </c>
      <c r="AM12" s="27"/>
      <c r="AN12" s="42"/>
      <c r="AO12" s="40">
        <f t="shared" si="6"/>
        <v>0</v>
      </c>
      <c r="AP12" s="27"/>
      <c r="AQ12" s="42"/>
      <c r="AR12" s="40">
        <f t="shared" si="7"/>
        <v>0</v>
      </c>
      <c r="AS12" s="40">
        <f t="shared" si="8"/>
        <v>0.1087</v>
      </c>
      <c r="AT12" s="40">
        <f t="shared" si="9"/>
        <v>9.1087</v>
      </c>
      <c r="AU12" s="43">
        <f t="shared" si="10"/>
        <v>0.162033118675253</v>
      </c>
      <c r="AV12" s="44">
        <v>10.87</v>
      </c>
      <c r="AW12" s="37"/>
      <c r="AX12" s="40">
        <f t="shared" si="11"/>
        <v>0</v>
      </c>
      <c r="AY12" s="40">
        <f t="shared" si="12"/>
        <v>0</v>
      </c>
    </row>
    <row r="13" s="1" customFormat="1" ht="29" spans="1:51">
      <c r="A13" s="26">
        <v>3</v>
      </c>
      <c r="B13" s="27"/>
      <c r="C13" s="27"/>
      <c r="D13" s="27" t="s">
        <v>51</v>
      </c>
      <c r="E13" s="27"/>
      <c r="F13" s="27" t="s">
        <v>52</v>
      </c>
      <c r="G13" s="27" t="s">
        <v>74</v>
      </c>
      <c r="H13" s="27" t="s">
        <v>54</v>
      </c>
      <c r="I13" s="27" t="s">
        <v>55</v>
      </c>
      <c r="J13" s="28" t="s">
        <v>56</v>
      </c>
      <c r="K13" s="27" t="s">
        <v>57</v>
      </c>
      <c r="L13" s="29" t="s">
        <v>66</v>
      </c>
      <c r="M13" s="27" t="s">
        <v>79</v>
      </c>
      <c r="N13" s="27"/>
      <c r="O13" s="27"/>
      <c r="P13" s="30" t="s">
        <v>82</v>
      </c>
      <c r="Q13" s="27"/>
      <c r="R13" s="27" t="s">
        <v>61</v>
      </c>
      <c r="S13" s="31">
        <v>88</v>
      </c>
      <c r="T13" s="32">
        <v>8</v>
      </c>
      <c r="U13" s="33">
        <f t="shared" si="0"/>
        <v>11</v>
      </c>
      <c r="V13" s="34">
        <f t="shared" si="1"/>
        <v>11</v>
      </c>
      <c r="W13" s="35"/>
      <c r="X13" s="27" t="s">
        <v>62</v>
      </c>
      <c r="Y13" s="32">
        <v>54.5</v>
      </c>
      <c r="Z13" s="32">
        <v>54.5</v>
      </c>
      <c r="AA13" s="32">
        <v>36.5</v>
      </c>
      <c r="AB13" s="36">
        <v>2</v>
      </c>
      <c r="AC13" s="37">
        <v>4</v>
      </c>
      <c r="AD13" s="38">
        <f t="shared" si="2"/>
        <v>0.108414125</v>
      </c>
      <c r="AE13" s="39">
        <f t="shared" si="3"/>
        <v>2398.21148766362</v>
      </c>
      <c r="AF13" s="27"/>
      <c r="AG13" s="40"/>
      <c r="AH13" s="41" t="s">
        <v>63</v>
      </c>
      <c r="AI13" s="42">
        <v>0.14</v>
      </c>
      <c r="AJ13" s="40">
        <f t="shared" si="4"/>
        <v>1.54</v>
      </c>
      <c r="AK13" s="42">
        <v>0.01</v>
      </c>
      <c r="AL13" s="40">
        <f t="shared" si="5"/>
        <v>0.1319</v>
      </c>
      <c r="AM13" s="27"/>
      <c r="AN13" s="42"/>
      <c r="AO13" s="40">
        <f t="shared" si="6"/>
        <v>0</v>
      </c>
      <c r="AP13" s="27"/>
      <c r="AQ13" s="42"/>
      <c r="AR13" s="40">
        <f t="shared" si="7"/>
        <v>0</v>
      </c>
      <c r="AS13" s="40">
        <f t="shared" si="8"/>
        <v>0.1319</v>
      </c>
      <c r="AT13" s="40">
        <f t="shared" si="9"/>
        <v>11.1319</v>
      </c>
      <c r="AU13" s="43">
        <f t="shared" si="10"/>
        <v>0.156034874905231</v>
      </c>
      <c r="AV13" s="44">
        <v>13.19</v>
      </c>
      <c r="AW13" s="37"/>
      <c r="AX13" s="40">
        <f t="shared" si="11"/>
        <v>0</v>
      </c>
      <c r="AY13" s="40">
        <f t="shared" si="12"/>
        <v>0</v>
      </c>
    </row>
  </sheetData>
  <protectedRanges>
    <protectedRange sqref="AO2:AS2" name="Range1_2_2"/>
    <protectedRange sqref="BA2" name="Range1_4_1"/>
    <protectedRange sqref="BZ2:CE2" name="Range1_7"/>
    <protectedRange sqref="A2:J13 M2:AA2 AC2:AW2 AC3:AG13 AI3:AW13 AH3:AH13 M3:W13 Y3:AA13 X3:X13" name="Range1"/>
    <protectedRange sqref="K2:K13" name="Range1_1"/>
    <protectedRange sqref="L2:L13" name="Range1_2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2_2" rangeCreator="" othersAccessPermission="edit"/>
    <arrUserId title="Range1_4_1" rangeCreator="" othersAccessPermission="edit"/>
    <arrUserId title="Range1_7" rangeCreator="" othersAccessPermission="edit"/>
    <arrUserId title="Range1" rangeCreator="" othersAccessPermission="edit"/>
    <arrUserId title="Range1_1" rangeCreator="" othersAccessPermission="edit"/>
    <arrUserId title="Range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2026-02-12T08:49:42Z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