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8A47371-EE76-4767-A3AF-C62747477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L2" i="5" l="1"/>
  <c r="AS2" i="5" s="1"/>
  <c r="AY2" i="5"/>
  <c r="AD2" i="5"/>
  <c r="AE2" i="5" s="1"/>
  <c r="AG2" i="5" s="1"/>
  <c r="AJ2" i="5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<sst xmlns="http://schemas.openxmlformats.org/spreadsheetml/2006/main" count="64" uniqueCount="64">
  <si>
    <t>Brand</t>
  </si>
  <si>
    <t>Package Type</t>
  </si>
  <si>
    <t>Licensor</t>
  </si>
  <si>
    <t>Normal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</si>
  <si>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</si>
  <si>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</si>
  <si>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</si>
  <si>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</si>
  <si>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</si>
  <si>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</si>
  <si>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</si>
  <si>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</si>
  <si>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</si>
  <si>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</si>
  <si>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</si>
  <si>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</si>
  <si>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</si>
  <si>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</si>
  <si>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</si>
  <si>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</si>
  <si>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</si>
  <si>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</si>
  <si>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</si>
  <si>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</si>
  <si>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</si>
  <si>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</si>
  <si>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</si>
  <si>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</si>
  <si>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</si>
  <si>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</si>
  <si>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</si>
  <si>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</si>
  <si>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</si>
  <si>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</si>
  <si>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</si>
  <si>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</si>
  <si>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</si>
  <si>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</si>
  <si>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</si>
  <si>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</si>
  <si>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</si>
  <si>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</si>
  <si>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</si>
  <si>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</si>
  <si>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</si>
  <si>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</si>
  <si>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</si>
  <si>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</si>
  <si>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</si>
  <si>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</si>
  <si>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</si>
  <si>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</si>
  <si>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</si>
  <si>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</si>
  <si>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White</t>
    <phoneticPr fontId="68" type="noConversion"/>
  </si>
  <si>
    <t>Pillow Cover: 100% cotton 233TC, filling: 50/50 duck feather down, 700g. 2.5cm gusset with contrast piping dec. package: Calco Bag with zip in mathcing colour and handle, vacuumed . 10 piece per inner, 1 inner per out carton</t>
    <phoneticPr fontId="68" type="noConversion"/>
  </si>
  <si>
    <t>100% BCI cotton</t>
    <phoneticPr fontId="68" type="noConversion"/>
  </si>
  <si>
    <t>46x70cm</t>
    <phoneticPr fontId="68" type="noConversion"/>
  </si>
  <si>
    <t>L&amp;C PLW DUCK DWN 50/50 PILLOW</t>
    <phoneticPr fontId="68" type="noConversion"/>
  </si>
  <si>
    <t>DUCK DWN 50/50 PILLOW</t>
    <phoneticPr fontId="68" type="noConversion"/>
  </si>
  <si>
    <t>50% duck feather50% duck down pillow</t>
    <phoneticPr fontId="68" type="noConversion"/>
  </si>
  <si>
    <t>9401113872804</t>
    <phoneticPr fontId="68" type="noConversion"/>
  </si>
  <si>
    <t>ITM2511-000489</t>
    <phoneticPr fontId="68" type="noConversion"/>
  </si>
  <si>
    <t>WAHS30-0715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</si>
</sst>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178" fontId="2" fillId="0" borderId="1" xfId="4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7" fillId="5" borderId="1" xfId="4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0" fontId="3" fillId="0" borderId="1" xfId="4" quotePrefix="1" applyBorder="1" applyAlignment="1">
      <alignment wrapText="1"/>
    </xf>
    <xf numFmtId="1" fontId="3" fillId="0" borderId="0" xfId="4" applyNumberFormat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80" fontId="2" fillId="0" borderId="1" xfId="4" applyNumberFormat="1" applyFont="1" applyBorder="1" applyAlignment="1">
      <alignment horizontal="center" wrapText="1"/>
    </xf>
    <xf numFmtId="178" fontId="2" fillId="0" borderId="2" xfId="4" applyNumberFormat="1" applyFont="1" applyBorder="1" applyAlignment="1">
      <alignment horizontal="center"/>
    </xf>
    <xf numFmtId="178" fontId="3" fillId="2" borderId="2" xfId="4" applyNumberFormat="1" applyFill="1" applyBorder="1"/>
    <xf numFmtId="14" fontId="3" fillId="0" borderId="2" xfId="4" applyNumberFormat="1" applyBorder="1" applyAlignment="1">
      <alignment horizontal="center" wrapText="1"/>
    </xf>
    <xf numFmtId="0" fontId="3" fillId="0" borderId="3" xfId="4" applyBorder="1" applyAlignment="1">
      <alignment horizontal="center"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2"/>
  <sheetViews>
    <sheetView tabSelected="1" topLeftCell="K1" workbookViewId="0">
      <selection activeCell="S2" sqref="S2:V2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16.28515625" style="3" customWidth="1"/>
    <col min="8" max="8" width="18.5703125" style="3" customWidth="1"/>
    <col min="9" max="9" width="19.140625" style="3" customWidth="1"/>
    <col min="10" max="10" width="42.85546875" style="3" customWidth="1"/>
    <col min="11" max="11" width="16.28515625" style="3" customWidth="1"/>
    <col min="12" max="12" width="11.42578125" style="1" customWidth="1"/>
    <col min="13" max="14" width="6.140625" style="3" customWidth="1"/>
    <col min="15" max="15" width="16" style="3" customWidth="1"/>
    <col min="16" max="16" width="13.7109375" style="3" customWidth="1"/>
    <col min="17" max="17" width="16.285156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50" customWidth="1"/>
    <col min="30" max="30" width="10" style="10" customWidth="1"/>
    <col min="31" max="31" width="9.85546875" style="7" hidden="1" customWidth="1"/>
    <col min="32" max="32" width="7.85546875" style="3" hidden="1" customWidth="1"/>
    <col min="33" max="33" width="9" style="6" hidden="1" customWidth="1"/>
    <col min="34" max="34" width="7.85546875" style="3" hidden="1" customWidth="1"/>
    <col min="35" max="35" width="8.42578125" style="8" hidden="1" customWidth="1"/>
    <col min="36" max="36" width="9" style="6" hidden="1" customWidth="1"/>
    <col min="37" max="37" width="8" style="8" hidden="1" customWidth="1"/>
    <col min="38" max="38" width="6" style="6" hidden="1" customWidth="1"/>
    <col min="39" max="39" width="9.5703125" style="3" hidden="1" customWidth="1"/>
    <col min="40" max="40" width="9.5703125" style="8" hidden="1" customWidth="1"/>
    <col min="41" max="41" width="10" style="6" hidden="1" customWidth="1"/>
    <col min="42" max="42" width="9.5703125" style="3" hidden="1" customWidth="1"/>
    <col min="43" max="43" width="9.5703125" style="8" hidden="1" customWidth="1"/>
    <col min="44" max="44" width="10" style="6" hidden="1" customWidth="1"/>
    <col min="45" max="45" width="9.5703125" style="6" hidden="1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12.28515625" style="3" customWidth="1"/>
    <col min="52" max="52" width="9.140625" style="3"/>
    <col min="53" max="54" width="9.140625" style="6"/>
    <col min="55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44" t="s">
        <v>44</v>
      </c>
      <c r="G1" s="45" t="s">
        <v>8</v>
      </c>
      <c r="H1" s="46" t="s">
        <v>9</v>
      </c>
      <c r="I1" s="46" t="s">
        <v>46</v>
      </c>
      <c r="J1" s="46" t="s">
        <v>10</v>
      </c>
      <c r="K1" s="46" t="s">
        <v>49</v>
      </c>
      <c r="L1" s="47" t="s">
        <v>53</v>
      </c>
      <c r="M1" s="16" t="s">
        <v>11</v>
      </c>
      <c r="N1" s="45" t="s">
        <v>48</v>
      </c>
      <c r="O1" s="45" t="s">
        <v>12</v>
      </c>
      <c r="P1" s="45" t="s">
        <v>13</v>
      </c>
      <c r="Q1" s="45" t="s">
        <v>14</v>
      </c>
      <c r="R1" s="16" t="s">
        <v>47</v>
      </c>
      <c r="S1" s="17" t="s">
        <v>15</v>
      </c>
      <c r="T1" s="18" t="s">
        <v>16</v>
      </c>
      <c r="U1" s="19" t="s">
        <v>17</v>
      </c>
      <c r="V1" s="20" t="s">
        <v>18</v>
      </c>
      <c r="W1" s="21" t="s">
        <v>19</v>
      </c>
      <c r="X1" s="22" t="s">
        <v>1</v>
      </c>
      <c r="Y1" s="55" t="s">
        <v>20</v>
      </c>
      <c r="Z1" s="55" t="s">
        <v>21</v>
      </c>
      <c r="AA1" s="55" t="s">
        <v>22</v>
      </c>
      <c r="AB1" s="23" t="s">
        <v>23</v>
      </c>
      <c r="AC1" s="51" t="s">
        <v>24</v>
      </c>
      <c r="AD1" s="24" t="s">
        <v>25</v>
      </c>
      <c r="AE1" s="25" t="s">
        <v>26</v>
      </c>
      <c r="AF1" s="13" t="s">
        <v>27</v>
      </c>
      <c r="AG1" s="26" t="s">
        <v>28</v>
      </c>
      <c r="AH1" s="13" t="s">
        <v>29</v>
      </c>
      <c r="AI1" s="27" t="s">
        <v>30</v>
      </c>
      <c r="AJ1" s="28" t="s">
        <v>31</v>
      </c>
      <c r="AK1" s="27" t="s">
        <v>32</v>
      </c>
      <c r="AL1" s="26" t="s">
        <v>33</v>
      </c>
      <c r="AM1" s="22" t="s">
        <v>34</v>
      </c>
      <c r="AN1" s="27" t="s">
        <v>35</v>
      </c>
      <c r="AO1" s="26" t="s">
        <v>36</v>
      </c>
      <c r="AP1" s="22" t="s">
        <v>50</v>
      </c>
      <c r="AQ1" s="27" t="s">
        <v>51</v>
      </c>
      <c r="AR1" s="26" t="s">
        <v>52</v>
      </c>
      <c r="AS1" s="26" t="s">
        <v>37</v>
      </c>
      <c r="AT1" s="29" t="s">
        <v>38</v>
      </c>
      <c r="AU1" s="29" t="s">
        <v>39</v>
      </c>
      <c r="AV1" s="30" t="s">
        <v>40</v>
      </c>
      <c r="AW1" s="13" t="s">
        <v>41</v>
      </c>
      <c r="AX1" s="31" t="s">
        <v>42</v>
      </c>
      <c r="AY1" s="56" t="s">
        <v>43</v>
      </c>
      <c r="AZ1" s="58">
        <v>46250</v>
      </c>
      <c r="BA1" s="59"/>
      <c r="BB1" s="58">
        <v>46292</v>
      </c>
      <c r="BC1" s="59"/>
    </row>
    <row r="2" spans="1:55" ht="109.5" customHeight="1">
      <c r="A2" s="32">
        <v>1</v>
      </c>
      <c r="B2" s="33"/>
      <c r="C2" s="33"/>
      <c r="D2" s="33"/>
      <c r="E2" s="33"/>
      <c r="F2" s="48" t="s">
        <v>4</v>
      </c>
      <c r="G2" s="48" t="s">
        <v>59</v>
      </c>
      <c r="H2" s="48" t="s">
        <v>60</v>
      </c>
      <c r="I2" s="48" t="s">
        <v>58</v>
      </c>
      <c r="J2" s="48" t="s">
        <v>55</v>
      </c>
      <c r="K2" s="48" t="s">
        <v>56</v>
      </c>
      <c r="L2" s="54" t="s">
        <v>57</v>
      </c>
      <c r="M2" s="33" t="s">
        <v>54</v>
      </c>
      <c r="N2" s="48"/>
      <c r="O2" s="53" t="s">
        <v>62</v>
      </c>
      <c r="P2" s="60" t="s">
        <v>63</v>
      </c>
      <c r="Q2" s="49" t="s">
        <v>61</v>
      </c>
      <c r="R2" s="33" t="s">
        <v>45</v>
      </c>
      <c r="S2" s="34">
        <v>132.5</v>
      </c>
      <c r="T2" s="35">
        <v>8</v>
      </c>
      <c r="U2" s="36">
        <v>16.559999999999999</v>
      </c>
      <c r="V2" s="37">
        <v>16.559999999999999</v>
      </c>
      <c r="W2" s="12"/>
      <c r="X2" s="33" t="s">
        <v>3</v>
      </c>
      <c r="Y2" s="35">
        <v>68</v>
      </c>
      <c r="Z2" s="35">
        <v>46</v>
      </c>
      <c r="AA2" s="35">
        <v>30</v>
      </c>
      <c r="AB2" s="38">
        <v>2</v>
      </c>
      <c r="AC2" s="52">
        <v>10</v>
      </c>
      <c r="AD2" s="39">
        <f>IF(Y2="","",Y2*Z2*AA2/1000000)</f>
        <v>9.4E-2</v>
      </c>
      <c r="AE2" s="40">
        <f t="shared" ref="AE2" si="0">IF(AC2="","",65/AD2*AC2)</f>
        <v>6915</v>
      </c>
      <c r="AF2" s="33"/>
      <c r="AG2" s="41">
        <f t="shared" ref="AG2" si="1">IF(ISERROR(AF2/AE2),"",AF2/AE2)</f>
        <v>0</v>
      </c>
      <c r="AH2" s="33"/>
      <c r="AI2" s="42"/>
      <c r="AJ2" s="41">
        <f t="shared" ref="AJ2" si="2">IF(ISERROR(V2*AI2),"",V2*AI2)</f>
        <v>0</v>
      </c>
      <c r="AK2" s="42">
        <v>0</v>
      </c>
      <c r="AL2" s="41">
        <f t="shared" ref="AL2" si="3">IF(ISERROR(AV2*AK2),"",AV2*AK2)</f>
        <v>0</v>
      </c>
      <c r="AM2" s="33"/>
      <c r="AN2" s="42">
        <v>0.01</v>
      </c>
      <c r="AO2" s="41">
        <f>IF(ISERROR(AV2*AN2),"",AV2*AN2)</f>
        <v>0.18</v>
      </c>
      <c r="AP2" s="33"/>
      <c r="AQ2" s="42"/>
      <c r="AR2" s="41">
        <f>IF(ISERROR(AV2*AQ2),"",AV2*AQ2)</f>
        <v>0</v>
      </c>
      <c r="AS2" s="41">
        <f>IF(ISERROR(AL2+AO2+AR2),"",AL2+AO2+AR2)</f>
        <v>0.18</v>
      </c>
      <c r="AT2" s="41">
        <f t="shared" ref="AT2" si="4">IF(ISERROR(V2+AS2),"",V2+AS2)</f>
        <v>16.739999999999998</v>
      </c>
      <c r="AU2" s="43">
        <f>IF(ISERROR((AV2-AT2)/AV2),"",(AV2-AT2)/AV2)</f>
        <v>7.7700000000000005E-2</v>
      </c>
      <c r="AV2" s="12">
        <v>18.149999999999999</v>
      </c>
      <c r="AW2" s="11"/>
      <c r="AX2" s="41">
        <f t="shared" ref="AX2" si="5">IF(ISERROR(AT2*AW2),"",AT2*AW2)</f>
        <v>0</v>
      </c>
      <c r="AY2" s="57">
        <f t="shared" ref="AY2" si="6">IF(ISERROR(AV2*AW2),"",AV2*AW2)</f>
        <v>0</v>
      </c>
      <c r="AZ2" s="53">
        <v>170</v>
      </c>
      <c r="BA2" s="53">
        <v>80</v>
      </c>
      <c r="BB2" s="53">
        <v>90</v>
      </c>
      <c r="BC2" s="53">
        <v>60</v>
      </c>
    </row>
  </sheetData>
  <sheetProtection insertRows="0" deleteRows="0" sort="0"/>
  <protectedRanges>
    <protectedRange sqref="Q2:AW2 M3:AW227 A2:J227 M2:O2" name="Range1"/>
    <protectedRange sqref="K2:K232" name="Range1_1"/>
    <protectedRange sqref="L2:L227" name="Range1_2"/>
  </protectedRanges>
  <mergeCells count="2">
    <mergeCell ref="AZ1:BA1"/>
    <mergeCell ref="BB1:BC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2026-02-06T07:43:33Z</dcterms:modified>
</cp:coreProperties>
</file>