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AB5" i="1"/>
  <c r="AC5" i="1"/>
  <c r="AE5" i="1"/>
  <c r="AH5" i="1"/>
  <c r="AI5" i="1"/>
  <c r="AW5" i="1"/>
  <c r="AK5" i="1"/>
  <c r="AM5" i="1"/>
  <c r="AO5" i="1"/>
  <c r="AS5" i="1"/>
  <c r="AT5" i="1"/>
  <c r="AU5" i="1"/>
  <c r="AV5" i="1"/>
  <c r="S4" i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S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S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<sst xmlns="http://schemas.openxmlformats.org/spreadsheetml/2006/main" count="101" uniqueCount="77">
  <si>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</si>
  <si>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</si>
  <si>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</si>
  <si>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</si>
  <si>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</si>
  <si>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</si>
  <si>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</si>
  <si>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</si>
  <si>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</si>
  <si>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</si>
  <si>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</si>
  <si>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</si>
  <si>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</si>
  <si>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</si>
  <si>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</si>
  <si>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</si>
  <si>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</si>
  <si>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</si>
  <si>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</si>
  <si>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</si>
  <si>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</si>
  <si>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</si>
  <si>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</si>
  <si>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</si>
  <si>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</si>
  <si>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</si>
  <si>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</si>
  <si>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</si>
  <si>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</si>
  <si>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</si>
  <si>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</si>
  <si>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</si>
  <si>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</si>
  <si>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</si>
  <si>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</si>
  <si>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</si>
  <si>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</si>
  <si>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</si>
  <si>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</si>
  <si>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</si>
  <si>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</si>
  <si>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</si>
  <si>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</si>
  <si>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</si>
  <si>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</si>
  <si>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</si>
  <si>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</si>
  <si>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</si>
  <si>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</si>
  <si>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</si>
  <si>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</si>
  <si>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</si>
  <si>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</si>
  <si>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</si>
  <si>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</si>
  <si>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Twin: 66x90"/20x26"/66x96"/39x75+12"/20x30"/20x30"</t>
  </si>
  <si>
    <t>Compressed/Knocked Down</t>
  </si>
  <si>
    <t>Full: 80x90"/20x26"(2)/81x96"/54x75"+15"/20x30"(2)/20x30"(2)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</si>
  <si>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</si>
  <si>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Queen: 90x90"/20x26"(2)/90x102"/60x80"+15"/20x30"(2)/20x30"(2)</t>
  </si>
  <si>
    <t>Gabby</t>
    <phoneticPr fontId="9" type="noConversion"/>
  </si>
  <si>
    <t>100% Polyester Printed 9pcs Comforter Set</t>
    <phoneticPr fontId="9" type="noConversion"/>
  </si>
  <si>
    <t>King: 104"Wx90"L/20"Wx36"L(2)/108"Wx102"L/78"Wx80"L+15"D/20"Wx40"L(2)/20"Wx40"L(2)</t>
  </si>
  <si>
    <t>9404.40.9022</t>
    <phoneticPr fontId="9" type="noConversion"/>
  </si>
  <si>
    <t>9pcs Comforter Set</t>
    <phoneticPr fontId="9" type="noConversion"/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</si>
  <si>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</si>
  <si>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</si>
  <si>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</si>
  <si>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100% polyester  </t>
    <phoneticPr fontId="9" type="noConversion"/>
  </si>
  <si>
    <t>Green</t>
    <phoneticPr fontId="9" type="noConversion"/>
  </si>
  <si>
    <t>RH10-0664</t>
    <phoneticPr fontId="9" type="noConversion"/>
  </si>
  <si>
    <t>Gabby</t>
    <phoneticPr fontId="9" type="noConversion"/>
  </si>
  <si>
    <t>100% Polyester Printed 9pcs Comforter Set</t>
    <phoneticPr fontId="9" type="noConversion"/>
  </si>
  <si>
    <t>RH10-0665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</si>
  <si>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</si>
  <si>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RH10-0666</t>
  </si>
  <si>
    <t>RH10-0667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</si>
</sst>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1" fillId="5" borderId="2" xfId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6" fillId="5" borderId="2" xfId="0" applyFont="1" applyFill="1" applyBorder="1"/>
    <xf numFmtId="176" fontId="0" fillId="5" borderId="2" xfId="0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3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9.2025%20updated%202.2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J1" workbookViewId="0">
      <selection activeCell="R10" sqref="R10"/>
    </sheetView>
  </sheetViews>
  <sheetFormatPr defaultColWidth="9.28515625" defaultRowHeight="15" x14ac:dyDescent="0.25"/>
  <cols>
    <col min="1" max="1" width="10.28515625" style="1" customWidth="1"/>
    <col min="2" max="2" width="28.7109375" style="2" customWidth="1"/>
    <col min="3" max="3" width="13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3" customFormat="1" ht="48.6" customHeight="1" x14ac:dyDescent="0.25">
      <c r="A2" s="37">
        <v>1</v>
      </c>
      <c r="B2" s="54"/>
      <c r="C2" s="38"/>
      <c r="D2" s="38" t="s">
        <v>53</v>
      </c>
      <c r="E2" s="38"/>
      <c r="F2" s="38" t="s">
        <v>54</v>
      </c>
      <c r="G2" s="36" t="s">
        <v>65</v>
      </c>
      <c r="H2" s="38" t="s">
        <v>66</v>
      </c>
      <c r="I2" s="38" t="s">
        <v>67</v>
      </c>
      <c r="J2" s="38" t="s">
        <v>58</v>
      </c>
      <c r="K2" s="38" t="s">
        <v>68</v>
      </c>
      <c r="L2" s="38" t="s">
        <v>55</v>
      </c>
      <c r="M2" s="38" t="s">
        <v>69</v>
      </c>
      <c r="N2" s="39" t="s">
        <v>70</v>
      </c>
      <c r="O2" s="40"/>
      <c r="P2" s="38"/>
      <c r="Q2" s="38">
        <v>75</v>
      </c>
      <c r="R2" s="41">
        <v>8</v>
      </c>
      <c r="S2" s="42">
        <f>IF(ISERROR(Q2/R2),"",Q2/R2)</f>
        <v>9.375</v>
      </c>
      <c r="T2" s="42">
        <v>9.3800000000000008</v>
      </c>
      <c r="U2" s="43"/>
      <c r="V2" s="38" t="s">
        <v>56</v>
      </c>
      <c r="W2" s="44">
        <v>42</v>
      </c>
      <c r="X2" s="44">
        <v>33</v>
      </c>
      <c r="Y2" s="44">
        <v>33</v>
      </c>
      <c r="Z2" s="41">
        <v>9.5</v>
      </c>
      <c r="AA2" s="45">
        <v>3</v>
      </c>
      <c r="AB2" s="46">
        <f>IF(W2="","",W2*X2*Y2/1000000)</f>
        <v>4.5738000000000001E-2</v>
      </c>
      <c r="AC2" s="45">
        <f>IF(AA2="","",65/AB2*AA2)</f>
        <v>4263.4133543224452</v>
      </c>
      <c r="AD2" s="47">
        <v>4000</v>
      </c>
      <c r="AE2" s="48">
        <f>IF(ISERROR(AD2/AC2),"",AD2/AC2)</f>
        <v>0.93821538461538456</v>
      </c>
      <c r="AF2" s="38" t="s">
        <v>63</v>
      </c>
      <c r="AG2" s="49">
        <v>0.22800000000000001</v>
      </c>
      <c r="AH2" s="48">
        <f>IF(ISERROR(S2*AG2),"",S2*AG2)</f>
        <v>2.1375000000000002</v>
      </c>
      <c r="AI2" s="48">
        <f>IF(ISERROR(T2+AE2+AH2),"",T2+AE2+AH2)</f>
        <v>12.455715384615385</v>
      </c>
      <c r="AJ2" s="50">
        <v>0</v>
      </c>
      <c r="AK2" s="48">
        <f t="shared" ref="AK2:AK5" si="0">IF(ISERROR(AW2*AJ2),"",AW2*AJ2)</f>
        <v>0</v>
      </c>
      <c r="AL2" s="50">
        <v>0</v>
      </c>
      <c r="AM2" s="48">
        <f t="shared" ref="AM2:AM5" si="1">IF(ISERROR(AW2*AL2),"",AW2*AL2)</f>
        <v>0</v>
      </c>
      <c r="AN2" s="50">
        <v>0</v>
      </c>
      <c r="AO2" s="48">
        <f t="shared" ref="AO2:AO5" si="2">IF(ISERROR(AW2*AN2),"",AW2*AN2)</f>
        <v>0</v>
      </c>
      <c r="AP2" s="48">
        <v>0</v>
      </c>
      <c r="AQ2" s="47">
        <v>0</v>
      </c>
      <c r="AR2" s="50">
        <v>0</v>
      </c>
      <c r="AS2" s="48">
        <f>IF(ISERROR(AW2*AR2),"",AW2*AR2)</f>
        <v>0</v>
      </c>
      <c r="AT2" s="48">
        <f t="shared" ref="AT2:AT5" si="3">IF(ISERROR(AK2+AM2+AO2+AP2+AS2),"",AK2+AM2+AO2+AP2+AS2)</f>
        <v>0</v>
      </c>
      <c r="AU2" s="51">
        <f>AI2+AT2</f>
        <v>12.455715384615385</v>
      </c>
      <c r="AV2" s="52">
        <f>IF(ISERROR((AW2-AU2)/AW2),"",(AW2-AU2)/AW2)</f>
        <v>0</v>
      </c>
      <c r="AW2" s="51">
        <f>AI2</f>
        <v>12.455715384615385</v>
      </c>
      <c r="AX2" s="48">
        <f t="shared" ref="AX2:AX3" si="4">IF(ISERROR(AY2*(1-AZ2)),"",AY2*(1-AZ2))</f>
        <v>52.99</v>
      </c>
      <c r="AY2" s="48">
        <v>52.99</v>
      </c>
      <c r="AZ2" s="50"/>
      <c r="BA2" s="45">
        <v>117</v>
      </c>
    </row>
    <row r="3" spans="1:53" s="53" customFormat="1" ht="43.9" customHeight="1" x14ac:dyDescent="0.25">
      <c r="A3" s="37">
        <v>2</v>
      </c>
      <c r="B3" s="55"/>
      <c r="C3" s="38"/>
      <c r="D3" s="38" t="s">
        <v>53</v>
      </c>
      <c r="E3" s="38"/>
      <c r="F3" s="38" t="s">
        <v>54</v>
      </c>
      <c r="G3" s="36" t="s">
        <v>71</v>
      </c>
      <c r="H3" s="38" t="s">
        <v>72</v>
      </c>
      <c r="I3" s="38" t="s">
        <v>64</v>
      </c>
      <c r="J3" s="38" t="s">
        <v>58</v>
      </c>
      <c r="K3" s="38" t="s">
        <v>68</v>
      </c>
      <c r="L3" s="38" t="s">
        <v>57</v>
      </c>
      <c r="M3" s="38" t="s">
        <v>69</v>
      </c>
      <c r="N3" s="39" t="s">
        <v>73</v>
      </c>
      <c r="O3" s="40"/>
      <c r="P3" s="38"/>
      <c r="Q3" s="38">
        <v>95.2</v>
      </c>
      <c r="R3" s="41">
        <v>8</v>
      </c>
      <c r="S3" s="42">
        <f t="shared" ref="S3:S4" si="5">IF(ISERROR(Q3/R3),"",Q3/R3)</f>
        <v>11.9</v>
      </c>
      <c r="T3" s="42">
        <v>11.9</v>
      </c>
      <c r="U3" s="43"/>
      <c r="V3" s="38" t="s">
        <v>56</v>
      </c>
      <c r="W3" s="44">
        <v>48</v>
      </c>
      <c r="X3" s="44">
        <v>42</v>
      </c>
      <c r="Y3" s="44">
        <v>33</v>
      </c>
      <c r="Z3" s="41">
        <v>12.5</v>
      </c>
      <c r="AA3" s="45">
        <v>3</v>
      </c>
      <c r="AB3" s="46">
        <f t="shared" ref="AB3:AB5" si="6">IF(W3="","",W3*X3*Y3/1000000)</f>
        <v>6.6528000000000004E-2</v>
      </c>
      <c r="AC3" s="45">
        <f t="shared" ref="AC3:AC5" si="7">IF(AA3="","",65/AB3*AA3)</f>
        <v>2931.0966810966811</v>
      </c>
      <c r="AD3" s="47">
        <v>4000</v>
      </c>
      <c r="AE3" s="48">
        <f t="shared" ref="AE3:AE5" si="8">IF(ISERROR(AD3/AC3),"",AD3/AC3)</f>
        <v>1.3646769230769231</v>
      </c>
      <c r="AF3" s="38" t="s">
        <v>63</v>
      </c>
      <c r="AG3" s="49">
        <v>0.22800000000000001</v>
      </c>
      <c r="AH3" s="48">
        <f t="shared" ref="AH3:AH5" si="9">IF(ISERROR(S3*AG3),"",S3*AG3)</f>
        <v>2.7132000000000001</v>
      </c>
      <c r="AI3" s="48">
        <f>IF(ISERROR(T3+AE3+AH3),"",T3+AE3+AH3)</f>
        <v>15.977876923076924</v>
      </c>
      <c r="AJ3" s="50">
        <v>0</v>
      </c>
      <c r="AK3" s="48">
        <f t="shared" si="0"/>
        <v>0</v>
      </c>
      <c r="AL3" s="50">
        <v>0</v>
      </c>
      <c r="AM3" s="48">
        <f t="shared" si="1"/>
        <v>0</v>
      </c>
      <c r="AN3" s="50">
        <v>0</v>
      </c>
      <c r="AO3" s="48">
        <f t="shared" si="2"/>
        <v>0</v>
      </c>
      <c r="AP3" s="48">
        <v>0</v>
      </c>
      <c r="AQ3" s="47">
        <v>0</v>
      </c>
      <c r="AR3" s="50">
        <v>0</v>
      </c>
      <c r="AS3" s="48">
        <f t="shared" ref="AS3:AS5" si="10">IF(ISERROR(AW3*AR3),"",AW3*AR3)</f>
        <v>0</v>
      </c>
      <c r="AT3" s="48">
        <f t="shared" si="3"/>
        <v>0</v>
      </c>
      <c r="AU3" s="51">
        <f t="shared" ref="AU3:AU5" si="11">IF(ISERROR(AI3+AT3),"",AI3+AT3)</f>
        <v>15.977876923076924</v>
      </c>
      <c r="AV3" s="52">
        <f t="shared" ref="AV3:AV5" si="12">IF(ISERROR((AW3-AU3)/AW3),"",(AW3-AU3)/AW3)</f>
        <v>0</v>
      </c>
      <c r="AW3" s="51">
        <f t="shared" ref="AW3:AW5" si="13">AI3</f>
        <v>15.977876923076924</v>
      </c>
      <c r="AX3" s="48">
        <f t="shared" si="4"/>
        <v>59.99</v>
      </c>
      <c r="AY3" s="48">
        <v>59.99</v>
      </c>
      <c r="AZ3" s="50"/>
      <c r="BA3" s="45">
        <v>96</v>
      </c>
    </row>
    <row r="4" spans="1:53" s="53" customFormat="1" ht="43.15" customHeight="1" x14ac:dyDescent="0.25">
      <c r="A4" s="37">
        <v>3</v>
      </c>
      <c r="B4" s="55"/>
      <c r="C4" s="38"/>
      <c r="D4" s="38" t="s">
        <v>53</v>
      </c>
      <c r="E4" s="38"/>
      <c r="F4" s="38" t="s">
        <v>54</v>
      </c>
      <c r="G4" s="36" t="s">
        <v>71</v>
      </c>
      <c r="H4" s="38" t="s">
        <v>61</v>
      </c>
      <c r="I4" s="38" t="s">
        <v>64</v>
      </c>
      <c r="J4" s="38" t="s">
        <v>74</v>
      </c>
      <c r="K4" s="38" t="s">
        <v>68</v>
      </c>
      <c r="L4" s="38" t="s">
        <v>59</v>
      </c>
      <c r="M4" s="38" t="s">
        <v>69</v>
      </c>
      <c r="N4" s="39" t="s">
        <v>75</v>
      </c>
      <c r="O4" s="40"/>
      <c r="P4" s="38"/>
      <c r="Q4" s="38">
        <v>100.5</v>
      </c>
      <c r="R4" s="41">
        <v>8</v>
      </c>
      <c r="S4" s="42">
        <f t="shared" si="5"/>
        <v>12.5625</v>
      </c>
      <c r="T4" s="42">
        <v>12.56</v>
      </c>
      <c r="U4" s="43"/>
      <c r="V4" s="38" t="s">
        <v>56</v>
      </c>
      <c r="W4" s="44">
        <v>48</v>
      </c>
      <c r="X4" s="44">
        <v>42</v>
      </c>
      <c r="Y4" s="44">
        <v>33</v>
      </c>
      <c r="Z4" s="41">
        <v>13</v>
      </c>
      <c r="AA4" s="45">
        <v>3</v>
      </c>
      <c r="AB4" s="46">
        <f t="shared" si="6"/>
        <v>6.6528000000000004E-2</v>
      </c>
      <c r="AC4" s="45">
        <f t="shared" si="7"/>
        <v>2931.0966810966811</v>
      </c>
      <c r="AD4" s="47">
        <v>4000</v>
      </c>
      <c r="AE4" s="48">
        <f t="shared" si="8"/>
        <v>1.3646769230769231</v>
      </c>
      <c r="AF4" s="38" t="s">
        <v>63</v>
      </c>
      <c r="AG4" s="49">
        <v>0.22800000000000001</v>
      </c>
      <c r="AH4" s="48">
        <f t="shared" si="9"/>
        <v>2.8642500000000002</v>
      </c>
      <c r="AI4" s="48">
        <f>IF(ISERROR(T4+AE4+AH4),"",T4+AE4+AH4)</f>
        <v>16.788926923076922</v>
      </c>
      <c r="AJ4" s="50">
        <v>0</v>
      </c>
      <c r="AK4" s="48">
        <f t="shared" si="0"/>
        <v>0</v>
      </c>
      <c r="AL4" s="50">
        <v>0</v>
      </c>
      <c r="AM4" s="48">
        <f t="shared" si="1"/>
        <v>0</v>
      </c>
      <c r="AN4" s="50">
        <v>0</v>
      </c>
      <c r="AO4" s="48">
        <f t="shared" si="2"/>
        <v>0</v>
      </c>
      <c r="AP4" s="48">
        <v>0</v>
      </c>
      <c r="AQ4" s="47">
        <v>0</v>
      </c>
      <c r="AR4" s="50">
        <v>0</v>
      </c>
      <c r="AS4" s="48">
        <f t="shared" si="10"/>
        <v>0</v>
      </c>
      <c r="AT4" s="48">
        <f t="shared" si="3"/>
        <v>0</v>
      </c>
      <c r="AU4" s="51">
        <f t="shared" si="11"/>
        <v>16.788926923076922</v>
      </c>
      <c r="AV4" s="52">
        <f t="shared" si="12"/>
        <v>0</v>
      </c>
      <c r="AW4" s="51">
        <f t="shared" si="13"/>
        <v>16.788926923076922</v>
      </c>
      <c r="AX4" s="48">
        <v>62.99</v>
      </c>
      <c r="AY4" s="48">
        <v>62.99</v>
      </c>
      <c r="AZ4" s="50"/>
      <c r="BA4" s="45">
        <v>573</v>
      </c>
    </row>
    <row r="5" spans="1:53" s="53" customFormat="1" ht="44.45" customHeight="1" x14ac:dyDescent="0.25">
      <c r="A5" s="37">
        <v>4</v>
      </c>
      <c r="B5" s="56"/>
      <c r="C5" s="38"/>
      <c r="D5" s="38" t="s">
        <v>53</v>
      </c>
      <c r="E5" s="38"/>
      <c r="F5" s="38" t="s">
        <v>54</v>
      </c>
      <c r="G5" s="36" t="s">
        <v>60</v>
      </c>
      <c r="H5" s="38" t="s">
        <v>61</v>
      </c>
      <c r="I5" s="38" t="s">
        <v>64</v>
      </c>
      <c r="J5" s="38" t="s">
        <v>74</v>
      </c>
      <c r="K5" s="38" t="s">
        <v>68</v>
      </c>
      <c r="L5" s="38" t="s">
        <v>62</v>
      </c>
      <c r="M5" s="38" t="s">
        <v>69</v>
      </c>
      <c r="N5" s="39" t="s">
        <v>76</v>
      </c>
      <c r="O5" s="40"/>
      <c r="P5" s="38"/>
      <c r="Q5" s="38">
        <v>117.6</v>
      </c>
      <c r="R5" s="41">
        <v>8</v>
      </c>
      <c r="S5" s="42">
        <f>IF(ISERROR(Q5/R5),"",Q5/R5)</f>
        <v>14.7</v>
      </c>
      <c r="T5" s="42">
        <v>14.7</v>
      </c>
      <c r="U5" s="43"/>
      <c r="V5" s="38" t="s">
        <v>56</v>
      </c>
      <c r="W5" s="44">
        <v>54</v>
      </c>
      <c r="X5" s="44">
        <v>42</v>
      </c>
      <c r="Y5" s="44">
        <v>33</v>
      </c>
      <c r="Z5" s="41">
        <v>15</v>
      </c>
      <c r="AA5" s="45">
        <v>3</v>
      </c>
      <c r="AB5" s="46">
        <f t="shared" si="6"/>
        <v>7.4843999999999994E-2</v>
      </c>
      <c r="AC5" s="45">
        <f t="shared" si="7"/>
        <v>2605.4192720859392</v>
      </c>
      <c r="AD5" s="47">
        <v>4000</v>
      </c>
      <c r="AE5" s="48">
        <f t="shared" si="8"/>
        <v>1.5352615384615382</v>
      </c>
      <c r="AF5" s="38" t="s">
        <v>63</v>
      </c>
      <c r="AG5" s="49">
        <v>0.22800000000000001</v>
      </c>
      <c r="AH5" s="48">
        <f t="shared" si="9"/>
        <v>3.3515999999999999</v>
      </c>
      <c r="AI5" s="48">
        <f t="shared" ref="AI5" si="14">IF(ISERROR(T5+AE5+AH5),"",T5+AE5+AH5)</f>
        <v>19.586861538461537</v>
      </c>
      <c r="AJ5" s="50">
        <v>0</v>
      </c>
      <c r="AK5" s="48">
        <f t="shared" si="0"/>
        <v>0</v>
      </c>
      <c r="AL5" s="50">
        <v>0</v>
      </c>
      <c r="AM5" s="48">
        <f t="shared" si="1"/>
        <v>0</v>
      </c>
      <c r="AN5" s="50">
        <v>0</v>
      </c>
      <c r="AO5" s="48">
        <f t="shared" si="2"/>
        <v>0</v>
      </c>
      <c r="AP5" s="48">
        <v>0</v>
      </c>
      <c r="AQ5" s="47">
        <v>0</v>
      </c>
      <c r="AR5" s="50">
        <v>0</v>
      </c>
      <c r="AS5" s="48">
        <f t="shared" si="10"/>
        <v>0</v>
      </c>
      <c r="AT5" s="48">
        <f t="shared" si="3"/>
        <v>0</v>
      </c>
      <c r="AU5" s="51">
        <f t="shared" si="11"/>
        <v>19.586861538461537</v>
      </c>
      <c r="AV5" s="52">
        <f t="shared" si="12"/>
        <v>0</v>
      </c>
      <c r="AW5" s="51">
        <f t="shared" si="13"/>
        <v>19.586861538461537</v>
      </c>
      <c r="AX5" s="48">
        <v>69.989999999999995</v>
      </c>
      <c r="AY5" s="48">
        <v>69.989999999999995</v>
      </c>
      <c r="AZ5" s="50"/>
      <c r="BA5" s="45">
        <v>429</v>
      </c>
    </row>
  </sheetData>
  <sheetProtection insertRows="0" deleteRows="0" sort="0"/>
  <protectedRanges>
    <protectedRange sqref="R2:V5 Z2:BA5 L2:M5 O2:P5 A6:J242 L6:BA242 A2:G5" name="Range1"/>
    <protectedRange sqref="K6:K240" name="Range1_1"/>
    <protectedRange sqref="H2:J5" name="Range1_4"/>
    <protectedRange sqref="K2:K5" name="Range1_1_2"/>
    <protectedRange sqref="Q2:Q5" name="Range1_7"/>
  </protectedRanges>
  <mergeCells count="1">
    <mergeCell ref="B2:B5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2026-02-27T10:45:56Z</dcterms:created>
  <dcterms:modified xsi:type="dcterms:W3CDTF">2026-02-27T10:50:16Z</dcterms:modified>
</cp:coreProperties>
</file>