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>#REF!</definedName>
    <definedName name="Artwork">#REF!</definedName>
    <definedName name="B">#REF!</definedName>
    <definedName name="Bath">#REF!</definedName>
    <definedName name="Bath_Accessories">#REF!</definedName>
    <definedName name="Bath_Rugs">#REF!</definedName>
    <definedName name="BBB">#REF!</definedName>
    <definedName name="Bed_in_a_bag_Full_Queen_King">#REF!</definedName>
    <definedName name="Bed_in_a_bag_Twin">#REF!</definedName>
    <definedName name="Bed_Pillows">#REF!</definedName>
    <definedName name="Bedding">#REF!</definedName>
    <definedName name="Bedding.">#REF!</definedName>
    <definedName name="Bedspreads_Coverlets">#REF!</definedName>
    <definedName name="Blankets_Throws">#REF!</definedName>
    <definedName name="CATEGORY">[2]Sheet1!$DW$2:$DW$3</definedName>
    <definedName name="colour">#REF!</definedName>
    <definedName name="CON">'[3]317-TOP'!#REF!</definedName>
    <definedName name="CONS">#REF!</definedName>
    <definedName name="Decorative_Accessories">#REF!</definedName>
    <definedName name="Decorative_Pillows_Inserts_Covers">#REF!</definedName>
    <definedName name="Down_Comforters">#REF!</definedName>
    <definedName name="Duvet_Covers">#REF!</definedName>
    <definedName name="Electrics">#REF!</definedName>
    <definedName name="foam">[2]Sheet1!$EC$2:$EC$3</definedName>
    <definedName name="HBC">'[4]Spec Sheet'!#REF!</definedName>
    <definedName name="HGBBB">'[3]317-TOP'!#REF!</definedName>
    <definedName name="HGHG">'[3]317-TOP'!#REF!</definedName>
    <definedName name="Home_Décor">#REF!</definedName>
    <definedName name="Home_Décor.">#REF!</definedName>
    <definedName name="KD">[2]Sheet1!$DS$2:$DS$2</definedName>
    <definedName name="Kids_Bath">#REF!</definedName>
    <definedName name="Kids_or_Teen">#REF!</definedName>
    <definedName name="Lighting_or_Candleholders">#REF!</definedName>
    <definedName name="lnk">[5]Sheet1!$A$2</definedName>
    <definedName name="M">[2]Sheet1!$EA$2:$EA$3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Non_Down_Comforters_Full_Queen_King">#REF!</definedName>
    <definedName name="Non_Down_Comforters_Twin">#REF!</definedName>
    <definedName name="Outdoor">#REF!</definedName>
    <definedName name="PACK">[2]Sheet1!$EE$2:$EE$3</definedName>
    <definedName name="Pet_Care">#REF!</definedName>
    <definedName name="Pillow_Shams">#REF!</definedName>
    <definedName name="Pillowcases">#REF!</definedName>
    <definedName name="PORT_IFF">[6]a!$A$10:$B$35</definedName>
    <definedName name="_xlnm.Print_Area">#REF!</definedName>
    <definedName name="PRINT_AREA_MI">#REF!</definedName>
    <definedName name="Prints">#REF!</definedName>
    <definedName name="Quilts">#REF!</definedName>
    <definedName name="Ross_BA">#REF!</definedName>
    <definedName name="Seasonal">#REF!</definedName>
    <definedName name="Sheets_Full_Queen_King">#REF!</definedName>
    <definedName name="Sheets_Twin">#REF!</definedName>
    <definedName name="Shower_Curtains">#REF!</definedName>
    <definedName name="Slipcovers_Chair_Pads">#REF!</definedName>
    <definedName name="Slipcovers_Chair_Pads.">#REF!</definedName>
    <definedName name="Towels_Bath_Sheets">#REF!</definedName>
    <definedName name="UNIT">[2]Sheet1!$EF$2:$EF$3</definedName>
    <definedName name="Window_Treatments_Hardware_Accessories">#REF!</definedName>
    <definedName name="Window_Treatments_Hardware_Accessories.">#REF!</definedName>
    <definedName name="wood">[2]Sheet1!$EG$2:$EG$3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D3" i="1" l="1"/>
  <c r="BC3" i="1"/>
  <c r="AY3" i="1"/>
  <c r="AS3" i="1"/>
  <c r="AP3" i="1"/>
  <c r="AN3" i="1"/>
  <c r="AJ3" i="1"/>
  <c r="AK3" i="1" s="1"/>
  <c r="AD3" i="1"/>
  <c r="AF3" i="1" s="1"/>
  <c r="AH3" i="1" s="1"/>
  <c r="BD2" i="1"/>
  <c r="BC2" i="1"/>
  <c r="AY2" i="1"/>
  <c r="AS2" i="1"/>
  <c r="AP2" i="1"/>
  <c r="AN2" i="1"/>
  <c r="AJ2" i="1"/>
  <c r="AK2" i="1" s="1"/>
  <c r="AD2" i="1"/>
  <c r="AF2" i="1" s="1"/>
  <c r="AH2" i="1" s="1"/>
  <c r="AL2" i="1" l="1"/>
  <c r="AT2" i="1"/>
  <c r="AT3" i="1"/>
  <c r="AU2" i="1"/>
  <c r="AV2" i="1" s="1"/>
  <c r="AL3" i="1"/>
  <c r="BB2" i="1" l="1"/>
  <c r="AU3" i="1"/>
  <c r="BB3" i="1" l="1"/>
  <c r="AV3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>
      <text>
        <r>
          <rPr>
            <sz val="11"/>
            <rFont val="Calibri"/>
            <family val="2"/>
          </rPr>
          <t>[JLA Domestic Price]*[Royalty %]</t>
        </r>
      </text>
    </comment>
    <comment ref="AS1" authorId="0" shapeId="0">
      <text>
        <r>
          <rPr>
            <sz val="11"/>
            <rFont val="Calibri"/>
            <family val="2"/>
          </rPr>
          <t>[JLA Domestic Price]*[Warehouse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[DA $]+[Royalty $]+[Other Load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Y1" authorId="0" shapeId="0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B1" authorId="0" shapeId="0">
      <text>
        <r>
          <rPr>
            <sz val="11"/>
            <rFont val="Calibri"/>
            <family val="2"/>
          </rPr>
          <t>[LDP Cost with Load $]*[MOQ]</t>
        </r>
      </text>
    </comment>
    <comment ref="BC1" authorId="0" shapeId="0">
      <text>
        <r>
          <rPr>
            <sz val="11"/>
            <rFont val="Calibri"/>
            <family val="2"/>
          </rPr>
          <t>[JLA Domestic Price]*[MOQ]</t>
        </r>
      </text>
    </comment>
    <comment ref="BD1" authorId="0" shapeId="0">
      <text>
        <r>
          <rPr>
            <sz val="11"/>
            <rFont val="Calibri"/>
            <family val="2"/>
          </rPr>
          <t>[Suggested Retail price]*[MOQ]</t>
        </r>
      </text>
    </comment>
    <comment ref="BE1" authorId="0" shapeId="0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<sst xmlns="http://schemas.openxmlformats.org/spreadsheetml/2006/main" count="88" uniqueCount="82">
  <si>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</si>
  <si>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</si>
  <si>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</si>
  <si>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</si>
  <si>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</si>
  <si>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</si>
  <si>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</si>
  <si>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</si>
  <si>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</si>
  <si>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</si>
  <si>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</si>
  <si>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</si>
  <si>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</si>
  <si>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</si>
  <si>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</si>
  <si>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</si>
  <si>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</si>
  <si>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</si>
  <si>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UCCPM Price / FOB Cost $</t>
  </si>
  <si>
    <t>Package Type</t>
  </si>
  <si>
    <t>Packaging</t>
  </si>
  <si>
    <t>Master Carton L (cm)</t>
  </si>
  <si>
    <t>Master Carton W (cm)</t>
  </si>
  <si>
    <t>Master Carton H (cm)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</si>
  <si>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</si>
  <si>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</si>
  <si>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</si>
  <si>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</si>
  <si>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</si>
  <si>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</si>
  <si>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</si>
  <si>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</si>
  <si>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</si>
  <si>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</si>
  <si>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</si>
  <si>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</si>
  <si>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</si>
  <si>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</si>
  <si>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</si>
  <si>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</si>
  <si>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Royalty %</t>
  </si>
  <si>
    <t>Royalty $</t>
  </si>
  <si>
    <t>Other Load</t>
  </si>
  <si>
    <t>Other Load %</t>
  </si>
  <si>
    <t>Other Load $</t>
  </si>
  <si>
    <t>Total Load $</t>
  </si>
  <si>
    <t>LDP Cost with Load $</t>
  </si>
  <si>
    <t>JLA LDP MU%</t>
  </si>
  <si>
    <t>JLA POE Price</t>
  </si>
  <si>
    <t>Suggested Retail Price</t>
  </si>
  <si>
    <t>Retail Markup %</t>
  </si>
  <si>
    <t>Additional Customer Price</t>
  </si>
  <si>
    <t>MOQ</t>
  </si>
  <si>
    <t>Total Cost</t>
  </si>
  <si>
    <t>Total Sales</t>
  </si>
  <si>
    <t>Retailer Selling Price Total</t>
  </si>
  <si>
    <t>Master Carton CBM</t>
  </si>
  <si>
    <t>Master Carton Weight (kg)</t>
  </si>
  <si>
    <t>Remarks</t>
  </si>
  <si>
    <t>Port</t>
  </si>
  <si>
    <t>COO</t>
  </si>
  <si>
    <t>Vendor</t>
  </si>
  <si>
    <t>Shower Curtain</t>
  </si>
  <si>
    <t>SINGLE SC</t>
  </si>
  <si>
    <t>100% poly, 150gsm textured fabric, printed</t>
  </si>
  <si>
    <t>72x72"</t>
  </si>
  <si>
    <t>BLACK</t>
  </si>
  <si>
    <t>Piece</t>
  </si>
  <si>
    <t>Normal</t>
  </si>
  <si>
    <t>6303.92.2050</t>
  </si>
  <si>
    <t>SKELETON  Scene</t>
    <phoneticPr fontId="0" type="noConversion"/>
  </si>
  <si>
    <t>100% Polyester SINGLE SC</t>
    <phoneticPr fontId="15" type="noConversion"/>
  </si>
  <si>
    <t>100% poly, 150gsm textured fabric, printed</t>
    <phoneticPr fontId="15" type="noConversion"/>
  </si>
  <si>
    <r>
      <t>HG7</t>
    </r>
    <r>
      <rPr>
        <sz val="11"/>
        <rFont val="Calibri"/>
        <family val="2"/>
      </rPr>
      <t>0</t>
    </r>
    <r>
      <rPr>
        <sz val="11"/>
        <rFont val="Calibri"/>
        <family val="2"/>
      </rPr>
      <t>-5156</t>
    </r>
    <phoneticPr fontId="3" type="noConversion"/>
  </si>
  <si>
    <t>3 pcs LP+1 pc TBH+1 pc TUM+1 pc SD+1pc CJ+1pc Tray+1 pc 2 ORG +1pc 3 ORG with tray+1pc TC+1pc WB+1pc BB+1pc Towel Bar+1pc Mirror+1pc Shampoo+1pc Conditioner+1pc Body Wash 17pcs混装入外箱--镜子和毛巾束入保利龙装一个内盒</t>
  </si>
  <si>
    <t>72X72"</t>
  </si>
  <si>
    <t>Material/Quality:   100% polyester,printed
Weight:150 gsm</t>
  </si>
  <si>
    <t xml:space="preserve">Bat Family </t>
  </si>
  <si>
    <t>100% Polyester SINGLE SC</t>
    <phoneticPr fontId="15" type="noConversion"/>
  </si>
  <si>
    <t>White</t>
  </si>
  <si>
    <r>
      <t>HG7</t>
    </r>
    <r>
      <rPr>
        <sz val="11"/>
        <rFont val="Calibri"/>
        <family val="2"/>
      </rPr>
      <t>0</t>
    </r>
    <r>
      <rPr>
        <sz val="11"/>
        <rFont val="Calibri"/>
        <family val="2"/>
      </rPr>
      <t>-5157</t>
    </r>
    <r>
      <rPr>
        <sz val="11"/>
        <color theme="1"/>
        <rFont val="宋体"/>
        <family val="2"/>
        <charset val="134"/>
        <scheme val="minor"/>
      </rPr>
      <t/>
    </r>
  </si>
  <si>
    <t>7 pcs LP+1 pc TBH+1 pc TUM+1 pc SD+1pc CJ+1pc Tray+1 pc 2 ORG +1pc 3 ORG with tray+1pc TC+1pc WB+1pc BB+1pc Towel Bar+1pc Mirror+1pc Shampoo+1pc Conditioner+1pc Body Wash 17pcs混装入外箱--镜子和毛巾束入保利龙装一个内盒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</si>
</sst>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26" formatCode="\$#,##0.00_);[Red]\(\$#,##0.00\)"/>
    <numFmt numFmtId="176" formatCode="&quot;$&quot;#,##0.00"/>
    <numFmt numFmtId="177" formatCode="0.0"/>
    <numFmt numFmtId="178" formatCode="0.000"/>
    <numFmt numFmtId="179" formatCode="[$$-409]#,##0.00;\-[$$-409]#,##0.00"/>
    <numFmt numFmtId="180" formatCode="\$#,##0.00;\-\$#,##0.00"/>
    <numFmt numFmtId="181" formatCode="_(* #,##0.00_);_(* \(#,##0.00\);_(* &quot;-&quot;??_);_(@_)"/>
    <numFmt numFmtId="182" formatCode="0.0_ "/>
  </numFmts>
  <fonts count="17" x14ac:knownFonts="1">
    <font>
      <sz val="11"/>
      <name val="Calibri"/>
      <family val="2"/>
    </font>
    <font>
      <sz val="11"/>
      <color theme="1"/>
      <name val="宋体"/>
      <family val="2"/>
      <charset val="134"/>
      <scheme val="minor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Calibri"/>
      <family val="2"/>
    </font>
    <font>
      <sz val="11"/>
      <color rgb="FFFF0000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</font>
    <font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2" fillId="0" borderId="0"/>
    <xf numFmtId="0" fontId="6" fillId="0" borderId="0"/>
    <xf numFmtId="0" fontId="9" fillId="0" borderId="0"/>
    <xf numFmtId="179" fontId="6" fillId="0" borderId="0"/>
    <xf numFmtId="0" fontId="9" fillId="0" borderId="0"/>
    <xf numFmtId="0" fontId="12" fillId="0" borderId="0">
      <alignment vertical="center"/>
    </xf>
    <xf numFmtId="181" fontId="9" fillId="0" borderId="0" applyFont="0" applyFill="0" applyBorder="0" applyAlignment="0" applyProtection="0"/>
    <xf numFmtId="0" fontId="6" fillId="0" borderId="0"/>
    <xf numFmtId="9" fontId="2" fillId="0" borderId="0" applyFont="0" applyFill="0" applyBorder="0" applyAlignment="0" applyProtection="0"/>
    <xf numFmtId="181" fontId="12" fillId="0" borderId="0" applyFont="0" applyFill="0" applyBorder="0" applyAlignment="0" applyProtection="0"/>
    <xf numFmtId="0" fontId="9" fillId="0" borderId="0"/>
    <xf numFmtId="0" fontId="12" fillId="0" borderId="0">
      <alignment vertical="center"/>
    </xf>
    <xf numFmtId="0" fontId="6" fillId="0" borderId="0"/>
    <xf numFmtId="0" fontId="12" fillId="0" borderId="0">
      <alignment vertical="center"/>
    </xf>
  </cellStyleXfs>
  <cellXfs count="72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" fillId="0" borderId="0" xfId="1" applyAlignment="1">
      <alignment wrapText="1"/>
    </xf>
    <xf numFmtId="10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0" fontId="4" fillId="0" borderId="3" xfId="0" applyFont="1" applyBorder="1" applyAlignment="1">
      <alignment horizontal="center" wrapText="1"/>
    </xf>
    <xf numFmtId="0" fontId="4" fillId="3" borderId="3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4" borderId="3" xfId="0" applyFont="1" applyFill="1" applyBorder="1" applyAlignment="1">
      <alignment horizontal="center" wrapText="1"/>
    </xf>
    <xf numFmtId="0" fontId="4" fillId="4" borderId="3" xfId="0" applyFont="1" applyFill="1" applyBorder="1" applyAlignment="1">
      <alignment horizontal="center" wrapText="1"/>
    </xf>
    <xf numFmtId="0" fontId="4" fillId="4" borderId="3" xfId="1" applyFont="1" applyFill="1" applyBorder="1" applyAlignment="1">
      <alignment horizontal="center" wrapText="1"/>
    </xf>
    <xf numFmtId="176" fontId="4" fillId="5" borderId="1" xfId="0" applyNumberFormat="1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177" fontId="4" fillId="0" borderId="3" xfId="0" applyNumberFormat="1" applyFont="1" applyBorder="1" applyAlignment="1">
      <alignment horizontal="center" wrapText="1"/>
    </xf>
    <xf numFmtId="2" fontId="4" fillId="0" borderId="3" xfId="0" applyNumberFormat="1" applyFont="1" applyBorder="1" applyAlignment="1">
      <alignment horizontal="center" wrapText="1"/>
    </xf>
    <xf numFmtId="1" fontId="4" fillId="0" borderId="3" xfId="0" applyNumberFormat="1" applyFont="1" applyBorder="1" applyAlignment="1">
      <alignment horizontal="center" wrapText="1"/>
    </xf>
    <xf numFmtId="178" fontId="7" fillId="0" borderId="3" xfId="2" applyNumberFormat="1" applyFont="1" applyBorder="1" applyAlignment="1">
      <alignment wrapText="1"/>
    </xf>
    <xf numFmtId="2" fontId="8" fillId="0" borderId="3" xfId="2" applyNumberFormat="1" applyFont="1" applyBorder="1" applyAlignment="1">
      <alignment wrapText="1"/>
    </xf>
    <xf numFmtId="1" fontId="7" fillId="0" borderId="3" xfId="2" applyNumberFormat="1" applyFont="1" applyBorder="1" applyAlignment="1">
      <alignment wrapText="1"/>
    </xf>
    <xf numFmtId="176" fontId="7" fillId="0" borderId="3" xfId="2" applyNumberFormat="1" applyFont="1" applyBorder="1" applyAlignment="1">
      <alignment wrapText="1"/>
    </xf>
    <xf numFmtId="10" fontId="4" fillId="0" borderId="3" xfId="0" applyNumberFormat="1" applyFont="1" applyBorder="1" applyAlignment="1">
      <alignment horizontal="center" wrapText="1"/>
    </xf>
    <xf numFmtId="176" fontId="7" fillId="4" borderId="3" xfId="2" applyNumberFormat="1" applyFont="1" applyFill="1" applyBorder="1" applyAlignment="1">
      <alignment wrapText="1"/>
    </xf>
    <xf numFmtId="176" fontId="8" fillId="0" borderId="3" xfId="2" applyNumberFormat="1" applyFont="1" applyBorder="1" applyAlignment="1">
      <alignment wrapText="1"/>
    </xf>
    <xf numFmtId="176" fontId="7" fillId="2" borderId="3" xfId="2" applyNumberFormat="1" applyFont="1" applyFill="1" applyBorder="1" applyAlignment="1">
      <alignment wrapText="1"/>
    </xf>
    <xf numFmtId="10" fontId="7" fillId="2" borderId="3" xfId="2" applyNumberFormat="1" applyFont="1" applyFill="1" applyBorder="1" applyAlignment="1">
      <alignment wrapText="1"/>
    </xf>
    <xf numFmtId="176" fontId="8" fillId="6" borderId="3" xfId="2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wrapText="1"/>
    </xf>
    <xf numFmtId="176" fontId="8" fillId="2" borderId="1" xfId="2" applyNumberFormat="1" applyFont="1" applyFill="1" applyBorder="1" applyAlignment="1">
      <alignment wrapText="1"/>
    </xf>
    <xf numFmtId="2" fontId="7" fillId="0" borderId="3" xfId="2" applyNumberFormat="1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4" fillId="0" borderId="0" xfId="0" applyFont="1" applyAlignment="1">
      <alignment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0" fillId="0" borderId="3" xfId="3" applyFont="1" applyBorder="1" applyAlignment="1">
      <alignment horizontal="center" vertical="center"/>
    </xf>
    <xf numFmtId="0" fontId="10" fillId="0" borderId="3" xfId="5" applyFont="1" applyBorder="1" applyAlignment="1">
      <alignment horizontal="center" vertical="center" wrapText="1"/>
    </xf>
    <xf numFmtId="179" fontId="10" fillId="0" borderId="3" xfId="4" applyFont="1" applyBorder="1" applyAlignment="1">
      <alignment horizontal="left" vertical="center" wrapText="1"/>
    </xf>
    <xf numFmtId="179" fontId="10" fillId="0" borderId="3" xfId="4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180" fontId="0" fillId="4" borderId="1" xfId="0" applyNumberFormat="1" applyFill="1" applyBorder="1" applyAlignment="1">
      <alignment vertical="center"/>
    </xf>
    <xf numFmtId="182" fontId="10" fillId="0" borderId="3" xfId="7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vertical="center"/>
    </xf>
    <xf numFmtId="1" fontId="6" fillId="0" borderId="3" xfId="3" applyNumberFormat="1" applyFont="1" applyBorder="1" applyAlignment="1">
      <alignment horizontal="center" vertical="center"/>
    </xf>
    <xf numFmtId="178" fontId="0" fillId="7" borderId="3" xfId="0" applyNumberFormat="1" applyFill="1" applyBorder="1" applyAlignment="1">
      <alignment vertical="center"/>
    </xf>
    <xf numFmtId="1" fontId="0" fillId="7" borderId="3" xfId="0" applyNumberFormat="1" applyFill="1" applyBorder="1" applyAlignment="1">
      <alignment vertical="center"/>
    </xf>
    <xf numFmtId="3" fontId="0" fillId="0" borderId="3" xfId="0" applyNumberFormat="1" applyBorder="1" applyAlignment="1">
      <alignment vertical="center"/>
    </xf>
    <xf numFmtId="176" fontId="0" fillId="7" borderId="3" xfId="0" applyNumberFormat="1" applyFill="1" applyBorder="1" applyAlignment="1">
      <alignment vertical="center"/>
    </xf>
    <xf numFmtId="0" fontId="10" fillId="0" borderId="2" xfId="8" applyFont="1" applyBorder="1" applyAlignment="1">
      <alignment horizontal="center" vertical="center" wrapText="1"/>
    </xf>
    <xf numFmtId="10" fontId="13" fillId="0" borderId="2" xfId="8" applyNumberFormat="1" applyFont="1" applyBorder="1" applyAlignment="1">
      <alignment horizontal="center" vertical="center" wrapText="1"/>
    </xf>
    <xf numFmtId="10" fontId="0" fillId="0" borderId="3" xfId="0" applyNumberFormat="1" applyBorder="1" applyAlignment="1">
      <alignment vertical="center"/>
    </xf>
    <xf numFmtId="176" fontId="0" fillId="0" borderId="3" xfId="0" applyNumberFormat="1" applyBorder="1" applyAlignment="1">
      <alignment vertical="center"/>
    </xf>
    <xf numFmtId="10" fontId="0" fillId="7" borderId="3" xfId="9" applyNumberFormat="1" applyFont="1" applyFill="1" applyBorder="1" applyAlignment="1">
      <alignment vertical="center"/>
    </xf>
    <xf numFmtId="26" fontId="4" fillId="4" borderId="3" xfId="0" applyNumberFormat="1" applyFont="1" applyFill="1" applyBorder="1" applyAlignment="1">
      <alignment horizontal="center" vertical="center"/>
    </xf>
    <xf numFmtId="26" fontId="0" fillId="0" borderId="3" xfId="0" applyNumberFormat="1" applyBorder="1" applyAlignment="1">
      <alignment vertical="center"/>
    </xf>
    <xf numFmtId="176" fontId="0" fillId="0" borderId="3" xfId="0" applyNumberFormat="1" applyBorder="1" applyAlignment="1">
      <alignment vertical="center" wrapText="1"/>
    </xf>
    <xf numFmtId="1" fontId="10" fillId="8" borderId="2" xfId="10" applyNumberFormat="1" applyFont="1" applyFill="1" applyBorder="1" applyAlignment="1">
      <alignment horizontal="center" vertical="center"/>
    </xf>
    <xf numFmtId="2" fontId="0" fillId="7" borderId="3" xfId="0" applyNumberFormat="1" applyFill="1" applyBorder="1" applyAlignment="1">
      <alignment vertical="center"/>
    </xf>
    <xf numFmtId="0" fontId="0" fillId="0" borderId="0" xfId="0" applyAlignment="1">
      <alignment vertical="center"/>
    </xf>
    <xf numFmtId="179" fontId="14" fillId="0" borderId="3" xfId="4" applyFont="1" applyBorder="1" applyAlignment="1">
      <alignment horizontal="center" vertical="center" wrapText="1"/>
    </xf>
    <xf numFmtId="0" fontId="10" fillId="4" borderId="3" xfId="11" applyFont="1" applyFill="1" applyBorder="1" applyAlignment="1">
      <alignment horizontal="center" vertical="center"/>
    </xf>
    <xf numFmtId="0" fontId="10" fillId="4" borderId="3" xfId="6" applyFont="1" applyFill="1" applyBorder="1" applyAlignment="1">
      <alignment horizontal="center" vertical="center"/>
    </xf>
    <xf numFmtId="0" fontId="10" fillId="0" borderId="3" xfId="3" applyFont="1" applyBorder="1" applyAlignment="1">
      <alignment horizontal="center" vertical="center" wrapText="1"/>
    </xf>
    <xf numFmtId="182" fontId="6" fillId="0" borderId="3" xfId="7" applyNumberFormat="1" applyFont="1" applyFill="1" applyBorder="1" applyAlignment="1">
      <alignment horizontal="center" vertical="center" wrapText="1"/>
    </xf>
    <xf numFmtId="1" fontId="10" fillId="0" borderId="2" xfId="10" applyNumberFormat="1" applyFont="1" applyFill="1" applyBorder="1" applyAlignment="1">
      <alignment horizontal="center" vertical="center"/>
    </xf>
    <xf numFmtId="179" fontId="11" fillId="4" borderId="3" xfId="4" applyFont="1" applyFill="1" applyBorder="1" applyAlignment="1">
      <alignment horizontal="center" vertical="center" wrapText="1"/>
    </xf>
    <xf numFmtId="0" fontId="16" fillId="4" borderId="3" xfId="14" applyFont="1" applyFill="1" applyBorder="1" applyAlignment="1">
      <alignment horizontal="left" vertical="center" wrapText="1"/>
    </xf>
    <xf numFmtId="49" fontId="10" fillId="4" borderId="3" xfId="11" applyNumberFormat="1" applyFont="1" applyFill="1" applyBorder="1" applyAlignment="1">
      <alignment horizontal="center" vertical="center"/>
    </xf>
    <xf numFmtId="177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76" fontId="4" fillId="0" borderId="0" xfId="0" applyNumberFormat="1" applyFont="1" applyAlignment="1">
      <alignment horizontal="center" vertical="center" wrapText="1"/>
    </xf>
  </cellXfs>
  <cellStyles count="15">
    <cellStyle name="Comma 5 2 4" xfId="7"/>
    <cellStyle name="Comma 8 3" xfId="10"/>
    <cellStyle name="Normal 2" xfId="1"/>
    <cellStyle name="Normal 2 18 2" xfId="2"/>
    <cellStyle name="Normal 2 31 2" xfId="11"/>
    <cellStyle name="Normal 2 34" xfId="3"/>
    <cellStyle name="Normal 3" xfId="12"/>
    <cellStyle name="Normal 30 2" xfId="6"/>
    <cellStyle name="Normal 70 4" xfId="14"/>
    <cellStyle name="Percent 2" xfId="9"/>
    <cellStyle name="常规" xfId="0" builtinId="0"/>
    <cellStyle name="常规_quotation-Mercury  3.22.2011 (for BBB)_BBB Spring 12 Styleout Belize - Heather 102111 3" xfId="5"/>
    <cellStyle name="样式 1 10 5" xfId="4"/>
    <cellStyle name="样式 1 32 2" xfId="8"/>
    <cellStyle name="样式 1 34 2 2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354612</xdr:colOff>
      <xdr:row>1</xdr:row>
      <xdr:rowOff>24740</xdr:rowOff>
    </xdr:from>
    <xdr:to>
      <xdr:col>1</xdr:col>
      <xdr:colOff>1753846</xdr:colOff>
      <xdr:row>1</xdr:row>
      <xdr:rowOff>1327727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xmlns="" id="{CDA630AA-F094-4B9C-85A3-D1E424227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30887" y="2872715"/>
          <a:ext cx="1399234" cy="1302987"/>
        </a:xfrm>
        <a:prstGeom prst="rect">
          <a:avLst/>
        </a:prstGeom>
      </xdr:spPr>
    </xdr:pic>
    <xdr:clientData/>
  </xdr:twoCellAnchor>
  <xdr:twoCellAnchor editAs="oneCell">
    <xdr:from>
      <xdr:col>1</xdr:col>
      <xdr:colOff>453572</xdr:colOff>
      <xdr:row>2</xdr:row>
      <xdr:rowOff>131948</xdr:rowOff>
    </xdr:from>
    <xdr:to>
      <xdr:col>1</xdr:col>
      <xdr:colOff>1984328</xdr:colOff>
      <xdr:row>2</xdr:row>
      <xdr:rowOff>1422585</xdr:rowOff>
    </xdr:to>
    <xdr:pic>
      <xdr:nvPicPr>
        <xdr:cNvPr id="7" name="Picture 7">
          <a:extLst>
            <a:ext uri="{FF2B5EF4-FFF2-40B4-BE49-F238E27FC236}">
              <a16:creationId xmlns:a16="http://schemas.microsoft.com/office/drawing/2014/main" xmlns="" id="{F640C206-9920-4EC9-B386-DA147033B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9847" y="8504423"/>
          <a:ext cx="1530756" cy="129063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G%20Halloween%20SC%20POE%20Commitment%20Sheet%20-%202026022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Sales"/>
      <sheetName val="Item"/>
      <sheetName val="POE Quote"/>
      <sheetName val="ValueSelect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J3"/>
  <sheetViews>
    <sheetView tabSelected="1" zoomScale="77" zoomScaleNormal="77" workbookViewId="0">
      <selection activeCell="K14" sqref="K14"/>
    </sheetView>
  </sheetViews>
  <sheetFormatPr defaultColWidth="9.140625" defaultRowHeight="15" x14ac:dyDescent="0.25"/>
  <cols>
    <col min="1" max="1" width="10.140625" style="1" customWidth="1"/>
    <col min="2" max="2" width="34.140625" style="2" customWidth="1"/>
    <col min="3" max="3" width="8.42578125" style="2" customWidth="1"/>
    <col min="4" max="4" width="15.140625" style="2" customWidth="1"/>
    <col min="5" max="5" width="16.5703125" style="2" customWidth="1"/>
    <col min="6" max="6" width="15.7109375" style="2" customWidth="1"/>
    <col min="7" max="7" width="10" style="2" customWidth="1"/>
    <col min="8" max="8" width="12.28515625" style="2" customWidth="1"/>
    <col min="9" max="9" width="11.5703125" style="2" customWidth="1"/>
    <col min="10" max="10" width="17.28515625" style="2" customWidth="1"/>
    <col min="11" max="11" width="16.85546875" style="3" customWidth="1"/>
    <col min="12" max="12" width="7" style="2" customWidth="1"/>
    <col min="13" max="13" width="13.42578125" style="2" customWidth="1"/>
    <col min="14" max="14" width="6.140625" style="2" customWidth="1"/>
    <col min="15" max="15" width="8.5703125" style="2" customWidth="1"/>
    <col min="16" max="16" width="16.42578125" style="2" customWidth="1"/>
    <col min="17" max="17" width="18.85546875" style="2" customWidth="1"/>
    <col min="18" max="18" width="8.85546875" style="2" customWidth="1"/>
    <col min="19" max="19" width="8.5703125" style="5" customWidth="1"/>
    <col min="20" max="21" width="9.42578125" style="2" customWidth="1"/>
    <col min="22" max="22" width="8.140625" style="67" customWidth="1"/>
    <col min="23" max="23" width="8.7109375" style="67" customWidth="1"/>
    <col min="24" max="24" width="8.5703125" style="67" customWidth="1"/>
    <col min="25" max="25" width="8.140625" style="67" customWidth="1"/>
    <col min="26" max="26" width="8.7109375" style="67" customWidth="1"/>
    <col min="27" max="27" width="7.140625" style="67" customWidth="1"/>
    <col min="28" max="28" width="9" style="68" customWidth="1"/>
    <col min="29" max="29" width="6.28515625" style="69" customWidth="1"/>
    <col min="30" max="30" width="10" style="70" customWidth="1"/>
    <col min="31" max="31" width="10" style="68" customWidth="1"/>
    <col min="32" max="32" width="9.85546875" style="69" customWidth="1"/>
    <col min="33" max="33" width="11.5703125" style="2" customWidth="1"/>
    <col min="34" max="34" width="8.85546875" style="5" customWidth="1"/>
    <col min="35" max="35" width="14.140625" style="2" customWidth="1"/>
    <col min="36" max="36" width="8.42578125" style="4" customWidth="1"/>
    <col min="37" max="37" width="9" style="5" customWidth="1"/>
    <col min="38" max="38" width="8.42578125" style="5" customWidth="1"/>
    <col min="39" max="39" width="7.85546875" style="4" customWidth="1"/>
    <col min="40" max="40" width="10.5703125" style="5" customWidth="1"/>
    <col min="41" max="41" width="8.140625" style="4" customWidth="1"/>
    <col min="42" max="43" width="9.28515625" style="5" customWidth="1"/>
    <col min="44" max="44" width="11.5703125" style="4" customWidth="1"/>
    <col min="45" max="45" width="10.85546875" style="5" customWidth="1"/>
    <col min="46" max="46" width="7.85546875" style="5" customWidth="1"/>
    <col min="47" max="47" width="9.5703125" style="5" customWidth="1"/>
    <col min="48" max="48" width="7.7109375" style="5" customWidth="1"/>
    <col min="49" max="49" width="12.140625" style="71" customWidth="1"/>
    <col min="50" max="50" width="9.140625" style="2" customWidth="1"/>
    <col min="51" max="51" width="9.140625" style="2"/>
    <col min="52" max="52" width="10.140625" style="5" customWidth="1"/>
    <col min="53" max="53" width="9.140625" style="2"/>
    <col min="54" max="54" width="10.42578125" style="5" bestFit="1" customWidth="1"/>
    <col min="55" max="55" width="11.5703125" style="5" bestFit="1" customWidth="1"/>
    <col min="56" max="56" width="11.85546875" style="5" customWidth="1"/>
    <col min="57" max="16384" width="9.140625" style="2"/>
  </cols>
  <sheetData>
    <row r="1" spans="1:62" ht="68.099999999999994" customHeight="1" x14ac:dyDescent="0.2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1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11" t="s">
        <v>17</v>
      </c>
      <c r="S1" s="12" t="s">
        <v>18</v>
      </c>
      <c r="T1" s="13" t="s">
        <v>19</v>
      </c>
      <c r="U1" s="6" t="s">
        <v>20</v>
      </c>
      <c r="V1" s="14" t="s">
        <v>21</v>
      </c>
      <c r="W1" s="14" t="s">
        <v>22</v>
      </c>
      <c r="X1" s="14" t="s">
        <v>23</v>
      </c>
      <c r="Y1" s="14" t="s">
        <v>24</v>
      </c>
      <c r="Z1" s="14" t="s">
        <v>25</v>
      </c>
      <c r="AA1" s="14" t="s">
        <v>26</v>
      </c>
      <c r="AB1" s="15" t="s">
        <v>27</v>
      </c>
      <c r="AC1" s="16" t="s">
        <v>28</v>
      </c>
      <c r="AD1" s="17" t="s">
        <v>29</v>
      </c>
      <c r="AE1" s="18" t="s">
        <v>30</v>
      </c>
      <c r="AF1" s="19" t="s">
        <v>31</v>
      </c>
      <c r="AG1" s="6" t="s">
        <v>32</v>
      </c>
      <c r="AH1" s="20" t="s">
        <v>33</v>
      </c>
      <c r="AI1" s="6" t="s">
        <v>34</v>
      </c>
      <c r="AJ1" s="21" t="s">
        <v>35</v>
      </c>
      <c r="AK1" s="22" t="s">
        <v>36</v>
      </c>
      <c r="AL1" s="20" t="s">
        <v>37</v>
      </c>
      <c r="AM1" s="21" t="s">
        <v>38</v>
      </c>
      <c r="AN1" s="20" t="s">
        <v>39</v>
      </c>
      <c r="AO1" s="21" t="s">
        <v>40</v>
      </c>
      <c r="AP1" s="20" t="s">
        <v>41</v>
      </c>
      <c r="AQ1" s="23" t="s">
        <v>42</v>
      </c>
      <c r="AR1" s="21" t="s">
        <v>43</v>
      </c>
      <c r="AS1" s="20" t="s">
        <v>44</v>
      </c>
      <c r="AT1" s="20" t="s">
        <v>45</v>
      </c>
      <c r="AU1" s="24" t="s">
        <v>46</v>
      </c>
      <c r="AV1" s="25" t="s">
        <v>47</v>
      </c>
      <c r="AW1" s="26" t="s">
        <v>48</v>
      </c>
      <c r="AX1" s="27" t="s">
        <v>49</v>
      </c>
      <c r="AY1" s="25" t="s">
        <v>50</v>
      </c>
      <c r="AZ1" s="28" t="s">
        <v>51</v>
      </c>
      <c r="BA1" s="6" t="s">
        <v>52</v>
      </c>
      <c r="BB1" s="20" t="s">
        <v>53</v>
      </c>
      <c r="BC1" s="20" t="s">
        <v>54</v>
      </c>
      <c r="BD1" s="20" t="s">
        <v>55</v>
      </c>
      <c r="BE1" s="29" t="s">
        <v>56</v>
      </c>
      <c r="BF1" s="30" t="s">
        <v>57</v>
      </c>
      <c r="BG1" s="30" t="s">
        <v>58</v>
      </c>
      <c r="BH1" s="31" t="s">
        <v>59</v>
      </c>
      <c r="BI1" s="31" t="s">
        <v>60</v>
      </c>
      <c r="BJ1" s="31" t="s">
        <v>61</v>
      </c>
    </row>
    <row r="2" spans="1:62" s="57" customFormat="1" ht="120.6" customHeight="1" x14ac:dyDescent="0.25">
      <c r="A2" s="32">
        <v>2</v>
      </c>
      <c r="B2" s="33"/>
      <c r="C2" s="33"/>
      <c r="D2" s="34"/>
      <c r="E2" s="33"/>
      <c r="F2" s="33" t="s">
        <v>62</v>
      </c>
      <c r="G2" s="58" t="s">
        <v>70</v>
      </c>
      <c r="H2" s="35" t="s">
        <v>71</v>
      </c>
      <c r="I2" s="35" t="s">
        <v>63</v>
      </c>
      <c r="J2" s="36" t="s">
        <v>64</v>
      </c>
      <c r="K2" s="36" t="s">
        <v>72</v>
      </c>
      <c r="L2" s="37" t="s">
        <v>65</v>
      </c>
      <c r="M2" s="37" t="s">
        <v>66</v>
      </c>
      <c r="N2" s="33"/>
      <c r="O2" s="38"/>
      <c r="P2" s="59" t="s">
        <v>73</v>
      </c>
      <c r="Q2" s="60"/>
      <c r="R2" s="33" t="s">
        <v>67</v>
      </c>
      <c r="S2" s="39">
        <v>3.01</v>
      </c>
      <c r="T2" s="33" t="s">
        <v>68</v>
      </c>
      <c r="U2" s="33" t="s">
        <v>74</v>
      </c>
      <c r="V2" s="40">
        <v>34</v>
      </c>
      <c r="W2" s="40">
        <v>28.5</v>
      </c>
      <c r="X2" s="40">
        <v>16</v>
      </c>
      <c r="Y2" s="40">
        <v>34</v>
      </c>
      <c r="Z2" s="40">
        <v>28.5</v>
      </c>
      <c r="AA2" s="40">
        <v>16</v>
      </c>
      <c r="AB2" s="41">
        <v>5</v>
      </c>
      <c r="AC2" s="42">
        <v>4</v>
      </c>
      <c r="AD2" s="43">
        <f t="shared" ref="AD2:AD3" si="0">V2*W2*X2/1000000</f>
        <v>1.5504E-2</v>
      </c>
      <c r="AE2" s="41">
        <v>63</v>
      </c>
      <c r="AF2" s="44">
        <f t="shared" ref="AF2:AF3" si="1">AE2/AD2*AC2</f>
        <v>16253.869969040246</v>
      </c>
      <c r="AG2" s="45">
        <v>2250</v>
      </c>
      <c r="AH2" s="46">
        <f t="shared" ref="AH2:AH3" si="2">IF(ISERROR(AG2/AF2),"",AG2/AF2)</f>
        <v>0.13842857142857143</v>
      </c>
      <c r="AI2" s="47" t="s">
        <v>69</v>
      </c>
      <c r="AJ2" s="48">
        <f t="shared" ref="AJ2:AJ3" si="3">18.8%+20%</f>
        <v>0.38800000000000001</v>
      </c>
      <c r="AK2" s="46">
        <f t="shared" ref="AK2:AK3" si="4">IF(ISERROR(S2*AJ2),"",S2*AJ2)</f>
        <v>1.16788</v>
      </c>
      <c r="AL2" s="46">
        <f t="shared" ref="AL2:AL3" si="5">IF(ISERROR(S2+AH2+AK2),"",S2+AH2+AK2)</f>
        <v>4.3163085714285714</v>
      </c>
      <c r="AM2" s="49">
        <v>0</v>
      </c>
      <c r="AN2" s="46">
        <f t="shared" ref="AN2:AN3" si="6">IF(ISERROR(AW2*AM2),"",AW2*AM2)</f>
        <v>0</v>
      </c>
      <c r="AO2" s="49">
        <v>0</v>
      </c>
      <c r="AP2" s="46">
        <f t="shared" ref="AP2:AP3" si="7">IF(ISERROR(AW2*AO2),"",AW2*AO2)</f>
        <v>0</v>
      </c>
      <c r="AQ2" s="50">
        <v>0</v>
      </c>
      <c r="AR2" s="49">
        <v>0</v>
      </c>
      <c r="AS2" s="46">
        <f t="shared" ref="AS2:AS3" si="8">IF(ISERROR(AW2*AR2),"",AW2*AR2)</f>
        <v>0</v>
      </c>
      <c r="AT2" s="46">
        <f t="shared" ref="AT2:AT3" si="9">IF(ISERROR(AN2+AP2+AS2),"",AN2+AP2+AS2)</f>
        <v>0</v>
      </c>
      <c r="AU2" s="46">
        <f t="shared" ref="AU2:AU3" si="10">IF(ISERROR(AL2+AT2),"",AL2+AT2)</f>
        <v>4.3163085714285714</v>
      </c>
      <c r="AV2" s="51">
        <f t="shared" ref="AV2:AV3" si="11">IF(ISERROR((AW2-AU2)/AW2),"",(AW2-AU2)/AW2)</f>
        <v>0.29816120789779332</v>
      </c>
      <c r="AW2" s="52">
        <v>6.15</v>
      </c>
      <c r="AX2" s="53">
        <v>12.99</v>
      </c>
      <c r="AY2" s="51">
        <f t="shared" ref="AY2:AY3" si="12">IF(ISERROR((AX2-AW2)/AX2),"",(AX2-AW2)/AX2)</f>
        <v>0.52655889145496537</v>
      </c>
      <c r="AZ2" s="54"/>
      <c r="BA2" s="55">
        <v>1500</v>
      </c>
      <c r="BB2" s="46">
        <f t="shared" ref="BB2:BB3" si="13">IF(ISERROR(AU2*BA2),"",AU2*BA2)</f>
        <v>6474.4628571428575</v>
      </c>
      <c r="BC2" s="46">
        <f t="shared" ref="BC2:BC3" si="14">IF(ISERROR(AW2*BA2),"",AW2*BA2)</f>
        <v>9225</v>
      </c>
      <c r="BD2" s="46">
        <f t="shared" ref="BD2:BD3" si="15">IF(ISERROR(AX2*BA2),"",AX2*BA2)</f>
        <v>19485</v>
      </c>
      <c r="BE2" s="56">
        <v>5.81</v>
      </c>
      <c r="BF2" s="33"/>
      <c r="BG2" s="33"/>
    </row>
    <row r="3" spans="1:62" s="57" customFormat="1" ht="122.1" customHeight="1" x14ac:dyDescent="0.25">
      <c r="A3" s="32">
        <v>6</v>
      </c>
      <c r="B3" s="33"/>
      <c r="C3" s="33"/>
      <c r="D3" s="34"/>
      <c r="E3" s="33"/>
      <c r="F3" s="33" t="s">
        <v>62</v>
      </c>
      <c r="G3" s="64" t="s">
        <v>77</v>
      </c>
      <c r="H3" s="35" t="s">
        <v>78</v>
      </c>
      <c r="I3" s="35" t="s">
        <v>63</v>
      </c>
      <c r="J3" s="65" t="s">
        <v>76</v>
      </c>
      <c r="K3" s="65" t="s">
        <v>76</v>
      </c>
      <c r="L3" s="37" t="s">
        <v>75</v>
      </c>
      <c r="M3" s="61" t="s">
        <v>79</v>
      </c>
      <c r="N3" s="33"/>
      <c r="O3" s="38"/>
      <c r="P3" s="59" t="s">
        <v>80</v>
      </c>
      <c r="Q3" s="66"/>
      <c r="R3" s="33" t="s">
        <v>67</v>
      </c>
      <c r="S3" s="39">
        <v>3.01</v>
      </c>
      <c r="T3" s="33" t="s">
        <v>68</v>
      </c>
      <c r="U3" s="33" t="s">
        <v>81</v>
      </c>
      <c r="V3" s="62">
        <v>33</v>
      </c>
      <c r="W3" s="62">
        <v>29</v>
      </c>
      <c r="X3" s="62">
        <v>23</v>
      </c>
      <c r="Y3" s="62">
        <v>33</v>
      </c>
      <c r="Z3" s="62">
        <v>29</v>
      </c>
      <c r="AA3" s="62">
        <v>23</v>
      </c>
      <c r="AB3" s="41">
        <v>5</v>
      </c>
      <c r="AC3" s="42">
        <v>4</v>
      </c>
      <c r="AD3" s="43">
        <f t="shared" si="0"/>
        <v>2.2010999999999999E-2</v>
      </c>
      <c r="AE3" s="41">
        <v>63</v>
      </c>
      <c r="AF3" s="44">
        <f t="shared" si="1"/>
        <v>11448.821044023443</v>
      </c>
      <c r="AG3" s="45">
        <v>2250</v>
      </c>
      <c r="AH3" s="46">
        <f t="shared" si="2"/>
        <v>0.1965267857142857</v>
      </c>
      <c r="AI3" s="47" t="s">
        <v>69</v>
      </c>
      <c r="AJ3" s="48">
        <f t="shared" si="3"/>
        <v>0.38800000000000001</v>
      </c>
      <c r="AK3" s="46">
        <f t="shared" si="4"/>
        <v>1.16788</v>
      </c>
      <c r="AL3" s="46">
        <f t="shared" si="5"/>
        <v>4.3744067857142852</v>
      </c>
      <c r="AM3" s="49">
        <v>0</v>
      </c>
      <c r="AN3" s="46">
        <f t="shared" si="6"/>
        <v>0</v>
      </c>
      <c r="AO3" s="49">
        <v>0</v>
      </c>
      <c r="AP3" s="46">
        <f t="shared" si="7"/>
        <v>0</v>
      </c>
      <c r="AQ3" s="50">
        <v>0</v>
      </c>
      <c r="AR3" s="49">
        <v>0</v>
      </c>
      <c r="AS3" s="46">
        <f t="shared" si="8"/>
        <v>0</v>
      </c>
      <c r="AT3" s="46">
        <f t="shared" si="9"/>
        <v>0</v>
      </c>
      <c r="AU3" s="46">
        <f t="shared" si="10"/>
        <v>4.3744067857142852</v>
      </c>
      <c r="AV3" s="51">
        <f t="shared" si="11"/>
        <v>0.28871434378629512</v>
      </c>
      <c r="AW3" s="52">
        <v>6.15</v>
      </c>
      <c r="AX3" s="53">
        <v>12.99</v>
      </c>
      <c r="AY3" s="51">
        <f t="shared" si="12"/>
        <v>0.52655889145496537</v>
      </c>
      <c r="AZ3" s="54"/>
      <c r="BA3" s="63">
        <v>1500</v>
      </c>
      <c r="BB3" s="46">
        <f t="shared" si="13"/>
        <v>6561.6101785714282</v>
      </c>
      <c r="BC3" s="46">
        <f t="shared" si="14"/>
        <v>9225</v>
      </c>
      <c r="BD3" s="46">
        <f t="shared" si="15"/>
        <v>19485</v>
      </c>
      <c r="BE3" s="56">
        <v>8.25</v>
      </c>
      <c r="BF3" s="33"/>
      <c r="BG3" s="33"/>
    </row>
  </sheetData>
  <sheetProtection insertRows="0" deleteRows="0" sort="0"/>
  <protectedRanges>
    <protectedRange sqref="BA3 AD2:AF3 AK2:AV3 P4:AW221 L2:N221 A2:J221 AH2:AH3 AY2:AY3 BE2:BE3 AI3:AJ3 Q2:U3 V3:AC3" name="Range1"/>
    <protectedRange sqref="V2:AC2" name="Range1_2"/>
    <protectedRange sqref="AG2:AG3" name="Range1_3"/>
    <protectedRange sqref="AI2:AJ2" name="Range1_4"/>
    <protectedRange sqref="AX2:AX3" name="Range1_5"/>
    <protectedRange sqref="BA2" name="Range1_6"/>
    <protectedRange sqref="K2:K248" name="Range1_1"/>
    <protectedRange sqref="AZ2:AZ243" name="Range1_7"/>
    <protectedRange sqref="O2:O243" name="Range1_8"/>
  </protectedRanges>
  <phoneticPr fontId="3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[1]ValueSelect!#REF!</xm:f>
          </x14:formula1>
          <xm:sqref>F2:F3</xm:sqref>
        </x14:dataValidation>
        <x14:dataValidation type="list" allowBlank="1" showInputMessage="1" showErrorMessage="1">
          <x14:formula1>
            <xm:f>[1]ValueSelect!#REF!</xm:f>
          </x14:formula1>
          <xm:sqref>E2:E3</xm:sqref>
        </x14:dataValidation>
        <x14:dataValidation type="list" allowBlank="1" showInputMessage="1" showErrorMessage="1">
          <x14:formula1>
            <xm:f>[1]ValueSelect!#REF!</xm:f>
          </x14:formula1>
          <xm:sqref>BJ2:BJ3</xm:sqref>
        </x14:dataValidation>
        <x14:dataValidation type="list" allowBlank="1" showInputMessage="1" showErrorMessage="1">
          <x14:formula1>
            <xm:f>[1]Data!#REF!</xm:f>
          </x14:formula1>
          <xm:sqref>BI2:BI3</xm:sqref>
        </x14:dataValidation>
        <x14:dataValidation type="list" allowBlank="1" showInputMessage="1" showErrorMessage="1">
          <x14:formula1>
            <xm:f>[1]ValueSelect!#REF!</xm:f>
          </x14:formula1>
          <xm:sqref>BH2:BH3</xm:sqref>
        </x14:dataValidation>
        <x14:dataValidation type="list" allowBlank="1" showInputMessage="1" showErrorMessage="1">
          <x14:formula1>
            <xm:f>[1]Data!#REF!</xm:f>
          </x14:formula1>
          <xm:sqref>T2:T3</xm:sqref>
        </x14:dataValidation>
        <x14:dataValidation type="list" allowBlank="1" showInputMessage="1" showErrorMessage="1">
          <x14:formula1>
            <xm:f>[1]ValueSelect!#REF!</xm:f>
          </x14:formula1>
          <xm:sqref>D2:D3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2026-02-28T04:38:51Z</dcterms:created>
  <dcterms:modified xsi:type="dcterms:W3CDTF">2026-02-28T04:40:08Z</dcterms:modified>
</cp:coreProperties>
</file>