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81B6C6DD-63B7-4262-87C8-6554B81B636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mni" sheetId="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aac">#REF!</definedName>
    <definedName name="ACCESSORIES">'[1]x-Lists'!$AH$2:$AH$12</definedName>
    <definedName name="AD">'[2]other data'!$T$2:$T$5</definedName>
    <definedName name="ALLOCATION">'[1]x-Lists'!$Q$2</definedName>
    <definedName name="APL">[3]Instructions!$DP$3:$DP$6</definedName>
    <definedName name="ARTIFICIALFLOWERSPLANTS">#REF!</definedName>
    <definedName name="ARTIFICIALFLOWERSPLANTSA1">[4]!Table1[[#All],[VALENCE]]</definedName>
    <definedName name="ARTIFICIALFLOWERSPLANTSAW2">#REF!</definedName>
    <definedName name="ARTIFICIALFLOWERSPLANTSSILHOUETTE">[4]!Table1[[#All],[QUILT]]</definedName>
    <definedName name="Artwork">#REF!</definedName>
    <definedName name="as">#REF!</definedName>
    <definedName name="AssortedSKU_Range">#N/A</definedName>
    <definedName name="Banner">'[5]Hardline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EDBATH">[4]!Table1[[#All],[BEDDING]]</definedName>
    <definedName name="BEDBATHSIZE">[4]!Table1[[#All],[FULL/QUEEN]]</definedName>
    <definedName name="BEDBATHTICKETTYPE">[4]!Table1[[#All],[SMALL GUM]]</definedName>
    <definedName name="BEDBATHTICKETYPE">[4]!Table1[[#All],[SMALL GUM]]</definedName>
    <definedName name="BIG_IDEAS">'[1]x-Lists'!$AU$2:$AU$17</definedName>
    <definedName name="BLANKETSTHROWSA1">[4]!Table1[[#All],[KING]]</definedName>
    <definedName name="BLANKETSTHROWSS">[4]!Table1[[#All],[KING SHAM]]</definedName>
    <definedName name="brands">'[2]other data'!$K$2:$K$48</definedName>
    <definedName name="BULKPREPACKTYPE">'[1]x-Lists'!$H$2:$H$4</definedName>
    <definedName name="BuyUnits_Range">#N/A</definedName>
    <definedName name="ca_available_Range">#N/A</definedName>
    <definedName name="ca_Compliant_Range">#N/A</definedName>
    <definedName name="ca_CompliantReason_Range">#N/A</definedName>
    <definedName name="ca_SisVendor_Range">#N/A</definedName>
    <definedName name="ca_stuffedarticlesreg_Range">#N/A</definedName>
    <definedName name="CANDLEHOLDERS">[4]!Table1[KING]</definedName>
    <definedName name="CANDLES">[4]!Table1[[#All],[BEDSKIRTS]]</definedName>
    <definedName name="CANDLESA1">[4]!Table1[TWIN]</definedName>
    <definedName name="CANDLESA2">[4]!Table1[Column13]</definedName>
    <definedName name="CANDLESETS">[4]!Table1[TWIN]</definedName>
    <definedName name="CANDLESMATERIAL">#REF!</definedName>
    <definedName name="CANDLESMATERIAL\">#REF!</definedName>
    <definedName name="CANDLESPRODUCT">[4]!Table1[[#Headers],[BEDSKIRTS]]</definedName>
    <definedName name="CANDLESSILHOUETTE">[4]!Table1[[#All],[COMFORTER SET]]</definedName>
    <definedName name="CANDLESTICKETTYPE">[4]!Table1[[#All],[LARGE GUM]]</definedName>
    <definedName name="CANDLESTICKETYPE">[4]!Table1[LARGE GUM]</definedName>
    <definedName name="Case_Freight_Range">#N/A</definedName>
    <definedName name="CATEGORY">[6]Sheet1!$DW$2:$DW$3</definedName>
    <definedName name="categoryfinal">'[7]Import Quote Sheet'!$A$90:$A$190</definedName>
    <definedName name="CFSCY">'[1]x-imports'!$A$2:$A$3</definedName>
    <definedName name="chargeback">'[2]other data'!$B$2:$B$6</definedName>
    <definedName name="CLIMATE">'[1]x-Lists'!$O$2:$O$11</definedName>
    <definedName name="COLOR">'[1]x-Lists'!$AB$2:$AB$7</definedName>
    <definedName name="COLOR_FAMILY">'[1]x-Lists'!$AC$2:$AC$19</definedName>
    <definedName name="colour">[6]Sheet1!$EH$2:$EH$3</definedName>
    <definedName name="COMFORTERSBEDDINGSETSA1">[4]!Table1[[#All],[TWIN]]</definedName>
    <definedName name="COMFORTERSBEDDINGSETSS">[4]!Table1[[#All],[COMFORTER SET]]</definedName>
    <definedName name="COO_Dest">#N/A</definedName>
    <definedName name="COOCountry_Range">#N/A</definedName>
    <definedName name="COODest_Range">#N/A</definedName>
    <definedName name="countries">'[2]other data'!$I$3:$I$249</definedName>
    <definedName name="CURTAINSDRAPESA1">[4]!Table1[[#All],[VALENCE]]</definedName>
    <definedName name="CURTAINSDRAPESS">[4]!Table1[[#All],[OTHER]]</definedName>
    <definedName name="d">#N/A</definedName>
    <definedName name="_xlnm.Database">'[1]x-Lists'!$A$2:$A$9</definedName>
    <definedName name="dealPricing_Range">#N/A</definedName>
    <definedName name="DEC">#REF!</definedName>
    <definedName name="DECOARTIVEACCENTSSILHOUETTE">[4]!Table1[[#All],[DUVETS]]</definedName>
    <definedName name="DECOR">#REF!</definedName>
    <definedName name="DECORA1">[4]!Table1[NOT USED]</definedName>
    <definedName name="Decorative_Accessories">#REF!</definedName>
    <definedName name="DECORATIVEACCENSSILHOUETTE">#REF!</definedName>
    <definedName name="DECORATIVEACCENTS">[4]!Table1[[#All],[THROW PILLOWS]]</definedName>
    <definedName name="DECORATIVEACCENTSA1">[4]!Table1[[#All],[KING]]</definedName>
    <definedName name="DECORATIVEACCENTSA2">#REF!</definedName>
    <definedName name="DECORATIVEACCENTSSILHOUETTE">[4]!Table1[[#All],[DUVETS]]</definedName>
    <definedName name="DECORATIVEPILLOWSCHAIRPADS">[4]!Table1[[#All],[THROW PILLOWS]]</definedName>
    <definedName name="DECORATIVEPILLOWSCHAIRPADSA1">[4]!Table1[[#All],[QUEEN]]</definedName>
    <definedName name="DECORPRODUCT">#REF!</definedName>
    <definedName name="Description1_Range">#N/A</definedName>
    <definedName name="Description2_Range">#N/A</definedName>
    <definedName name="DesignStrat">#N/A</definedName>
    <definedName name="DESTINATIONPORT">'[1]x-imports'!$B$2:$B$3</definedName>
    <definedName name="DIAMETER">'[1]x-Lists'!$AM$2:$AM$9</definedName>
    <definedName name="diffgrp">'[2]diff group head'!$A$2:$A$47</definedName>
    <definedName name="DIFFS">'[2]other data'!$AF$2:$AF$13</definedName>
    <definedName name="Division1">'[5]Hardline Drop down'!$A$5:$A$16</definedName>
    <definedName name="DUVETCOVERSA1">[4]!Table1[[#All],[EURO]]</definedName>
    <definedName name="DUVETCOVERSS">[4]!Table1[[#All],[DUVETS]]</definedName>
    <definedName name="ENERGY_EFFICIENT">'[1]x-Lists'!$AJ$2:$AJ$7</definedName>
    <definedName name="ESSENTIALOILDIFFUSERS">#REF!</definedName>
    <definedName name="ESSENTIALOILSDIFFUSERS">#REF!</definedName>
    <definedName name="EVENT">'[1]x-Lists'!$AQ$2:$AQ$8</definedName>
    <definedName name="Exchange_Rate">[8]Costs!$J$11</definedName>
    <definedName name="FABRIC_WEIGHT">'[1]x-Lists'!$AI$2:$AI$5</definedName>
    <definedName name="Feature1_Range">#N/A</definedName>
    <definedName name="Feature10_Range">#N/A</definedName>
    <definedName name="Feature2_Range">#N/A</definedName>
    <definedName name="Feature3_Range">#N/A</definedName>
    <definedName name="Feature4_Range">#N/A</definedName>
    <definedName name="Feature5_Range">#N/A</definedName>
    <definedName name="Feature6_Range">#N/A</definedName>
    <definedName name="Feature7_Range">#N/A</definedName>
    <definedName name="Feature8_Range">#N/A</definedName>
    <definedName name="Feature9_Range">#N/A</definedName>
    <definedName name="FIFRACompliance_Range">#N/A</definedName>
    <definedName name="FIFRAExemption_Range">#N/A</definedName>
    <definedName name="FILL">'[1]x-Lists'!$AR$2:$AR$7</definedName>
    <definedName name="finalports">'[7]Import Quote Sheet'!$B$90:$B$123</definedName>
    <definedName name="fiscalweeks">#REF!</definedName>
    <definedName name="foam">[6]Sheet1!$EC$2:$EC$3</definedName>
    <definedName name="FOBPORT">'[1]x-imports'!$C$2:$C$40</definedName>
    <definedName name="FRAGRANCEACCESSORIES">[4]!Table1[NOT USED]</definedName>
    <definedName name="FRAGRANCEPLUGINS">[4]!Table1[Column13]</definedName>
    <definedName name="FRAGRANCESPRAYS">#REF!</definedName>
    <definedName name="FRAMES">[4]!Table1[THROW PILLOWS]</definedName>
    <definedName name="FRAMESA1">[4]!Table1[KING]</definedName>
    <definedName name="FRAMESA2">#REF!</definedName>
    <definedName name="FRAMESTICKETTYPE">#REF!</definedName>
    <definedName name="FREIGHT">'[1]x-Lists'!$I$2:$I$5</definedName>
    <definedName name="gen_nontxtl_UOM_Range">#N/A</definedName>
    <definedName name="gen_txtl_permlbl_careinstr_Range">#N/A</definedName>
    <definedName name="gen_txtl_permlbl_fabrcont_Range">#N/A</definedName>
    <definedName name="gen_txtl_permlbl_vendinfo_Range">#N/A</definedName>
    <definedName name="GENDER">'[1]x-Lists'!$AD$2:$AD$5</definedName>
    <definedName name="HANGER">[2]hangers!$B$3:$B$42</definedName>
    <definedName name="hanger2">[2]hangers!$G$3:$G$42</definedName>
    <definedName name="HOLIDAY">'[1]x-Lists'!$AP$2:$AP$10</definedName>
    <definedName name="HOMEDECOR">[4]!Table1[[#All],[DECORATIVE PILLOWS &amp; CHAIR PADS]]</definedName>
    <definedName name="HOMEDECORSIZE">[4]!Table1[[#All],[UNKOWN]]</definedName>
    <definedName name="HOMEDECORTICKETTYPE">[4]!Table1[[#All],[LARGE GUM]]</definedName>
    <definedName name="JARCANDLES">#REF!</definedName>
    <definedName name="JARS">#REF!</definedName>
    <definedName name="KD">[6]Sheet1!$DS$2:$DS$2</definedName>
    <definedName name="KIDSBEDDINGA1">[4]!Table1[[#All],[STANDARD]]</definedName>
    <definedName name="KIDSBEDDINGS">[4]!Table1[[#All],[COORDINATING PILLOWS]]</definedName>
    <definedName name="LicensedProduct_Range">#N/A</definedName>
    <definedName name="LIFESTYLE">'[1]x-Lists'!$T$2:$T$5</definedName>
    <definedName name="LOCALIZATION__PRICEPOINT">'[1]x-Lists'!$Z$2:$Z$5</definedName>
    <definedName name="loctype">'[2]other data'!$BN$2:$BN$6</definedName>
    <definedName name="M">[6]Sheet1!$EA$2:$EA$3</definedName>
    <definedName name="MATERIAL">'[1]x-Lists'!$AE$2:$AE$83</definedName>
    <definedName name="MELTS">#REF!</definedName>
    <definedName name="NOPE">[4]!Table1[[#All],[BEDDING]]</definedName>
    <definedName name="NOTHING">[4]!Table1[[#Headers],[DECORATIVE PILLOWS &amp; CHAIR PADS]]</definedName>
    <definedName name="NOVELTYCANDLES\">#REF!</definedName>
    <definedName name="NumberOfGroups">12</definedName>
    <definedName name="Office">'[5]Hardline Drop down'!$C$5:$C$21</definedName>
    <definedName name="ORDERTYPE">'[2]other data'!$AN$2:$AN$6</definedName>
    <definedName name="OTB">'[2]other data'!$R$2:$R$14</definedName>
    <definedName name="OTHERCANDLES">#REF!</definedName>
    <definedName name="PACK">[6]Sheet1!$EE$2:$EE$3</definedName>
    <definedName name="PACK_SET">'[1]x-Lists'!$AO$2:$AO$34</definedName>
    <definedName name="PATTERN">'[1]x-Lists'!$AF$2:$AF$49</definedName>
    <definedName name="PAYMENTTERMS">'[1]x-imports'!$E$2:$E$3</definedName>
    <definedName name="PICTUREFRAMESPHOTOALBUMS">[4]!Table1[[#All],[VALENCES]]</definedName>
    <definedName name="PICTUREFRAMESPHOTOALBUMSA1">[4]!Table1[[#All],[NOT USED]]</definedName>
    <definedName name="PICTUREFRAMESPHOTOALBUMSA2">#REF!</definedName>
    <definedName name="PICTUREFRAMESPHOTOALBUMSSILHOUETTE">[4]!Table1[[#All],[COORDINATING PILLOWS]]</definedName>
    <definedName name="PILLARCANDLES">#REF!</definedName>
    <definedName name="PILLOWSHAMSA1">[4]!Table1[[#All],[CAL KING]]</definedName>
    <definedName name="PILLOWSHAMSS">[4]!Table1[[#All],[STD SHAM]]</definedName>
    <definedName name="PITCTUREFRAMESPHOTOALBUMS">[4]!Table1[[#All],[VALENCES]]</definedName>
    <definedName name="PkgFormat">#N/A</definedName>
    <definedName name="PO_BUY_TYPE">'[1]x-Lists'!$W$2:$W$5</definedName>
    <definedName name="po_type">'[2]other data'!$AU$2:$AU$11</definedName>
    <definedName name="POOP">#REF!</definedName>
    <definedName name="PORT_IFF">[9]a!$A$10:$B$35</definedName>
    <definedName name="POTPOURRI">#REF!</definedName>
    <definedName name="POtype">#REF!</definedName>
    <definedName name="Preticketed_Range">#N/A</definedName>
    <definedName name="Prints">#REF!</definedName>
    <definedName name="QSFOB">[10]Q1!$C$38</definedName>
    <definedName name="QUEUING">'[1]x-Lists'!$P$2</definedName>
    <definedName name="QUEUING_ITEMS">'[1]x-Lists'!$Y$2:$Y$50</definedName>
    <definedName name="QUILTSANDCOVERLETSA1">[4]!Table1[[#All],[KING / CAL KING]]</definedName>
    <definedName name="QUILTSANDCOVERLETSS">[4]!Table1[[#All],[QUILT]]</definedName>
    <definedName name="retailAK_O_YN_Range">#N/A</definedName>
    <definedName name="retailCA_O_YN_Range">#N/A</definedName>
    <definedName name="retailHA_O_YN_Range">#N/A</definedName>
    <definedName name="retailPR_O_YN_Range">#N/A</definedName>
    <definedName name="retailUS_O_YN_Range">#N/A</definedName>
    <definedName name="runnum">'[2]other data'!$BI$2:$BI$18</definedName>
    <definedName name="saetwe">[11]Mapping!$D$2:$D$53</definedName>
    <definedName name="scalenum">'[2]other data'!$BG$2:$BG$18</definedName>
    <definedName name="SCORECARD">'[1]x-Lists'!$E$2:$E$5</definedName>
    <definedName name="SEASON">'[1]x-Lists'!$L$2:$L$6</definedName>
    <definedName name="SellUnits_Range">#N/A</definedName>
    <definedName name="SHAPE">'[1]x-Lists'!$AK$2:$AK$10</definedName>
    <definedName name="SHEETSA1">[4]!Table1[[#All],[KING PC]]</definedName>
    <definedName name="SHEETSS">[4]!Table1[[#All],[BEDDING SETS]]</definedName>
    <definedName name="SHIPTO">'[1]x-Lists'!$B$2:$B$6</definedName>
    <definedName name="SIZE">'[1]x-Lists'!$AL$2:$AL$66</definedName>
    <definedName name="size1">#REF!</definedName>
    <definedName name="size1a">#REF!</definedName>
    <definedName name="SPECIAL">[2]comments!$B$3:$B$54</definedName>
    <definedName name="SPECIAL_PROCESSING">'[1]x-Lists'!$R$2:$R$15</definedName>
    <definedName name="ssn_code">'[2]other data'!$AQ$2:$AQ$110</definedName>
    <definedName name="ssn_phase">'[2]other data'!$AS$2:$AS$83</definedName>
    <definedName name="suggestedMessage_Range">#N/A</definedName>
    <definedName name="SUPPLIER">'[2]vendor info'!$A$4:$A$400</definedName>
    <definedName name="TBJ">'[2]other data'!$AK$2:$AK$10</definedName>
    <definedName name="TERMS">'[2]other data'!$P$2:$P$7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HROWPILLOWSA1">[4]!Table1[[#All],[NOT USED]]</definedName>
    <definedName name="THROWPILLOWSS">[4]!Table1[[#All],[DEC PILLOW ]]</definedName>
    <definedName name="THROWSPILLOWSA1">[4]!Table1[[#All],[NOT USED]]</definedName>
    <definedName name="TICKET">[2]tickets!$B$3:$B$27</definedName>
    <definedName name="ticket2">[2]tickets!$G$3:$G$27</definedName>
    <definedName name="TICKETTYPE">'[1]x-Lists'!$N$2:$N$8</definedName>
    <definedName name="TransitCalendar">#REF!</definedName>
    <definedName name="TransitOTBWeeks">#REF!</definedName>
    <definedName name="TREATMENT">'[1]x-Lists'!$AT$2:$AT$28</definedName>
    <definedName name="UDA3A">'[2]other data'!$AY$2:$AY$4</definedName>
    <definedName name="UDA3B">'[2]other data'!$AZ$2:$AZ$6</definedName>
    <definedName name="UNIT">[6]Sheet1!$EF$2:$EF$3</definedName>
    <definedName name="upc">'[2]other data'!$AH$2:$AH$10</definedName>
    <definedName name="UPC1A">'[2]other data'!$BD$2:$BD$5</definedName>
    <definedName name="UPC2A">'[2]other data'!$BF$2:$BF$5</definedName>
    <definedName name="Upload">'[5]Hardline Drop down'!$E$5</definedName>
    <definedName name="VALENCESA1">[4]!Table1[[#All],[PANEL]]</definedName>
    <definedName name="VALENCESS">[4]!Table1[[#All],[N/A]]</definedName>
    <definedName name="VASE">#REF!</definedName>
    <definedName name="VendorType">'[5]Hardline Drop down'!$F$5:$F$8</definedName>
    <definedName name="VOTIVETEALIGHTCANDLES">#REF!</definedName>
    <definedName name="WALLDECOR">[4]!Table1[VALENCES]</definedName>
    <definedName name="WALLDECORA1">#REF!</definedName>
    <definedName name="WALLDECORA2">#REF!</definedName>
    <definedName name="WALLDECORSILHOUETTE">[4]!Table1[[#All],[BEDDING SETS]]</definedName>
    <definedName name="WAREHOUSE">'[2]other data'!$BL$2:$BL$24</definedName>
    <definedName name="WAXMELTSTARTS">#REF!</definedName>
    <definedName name="WAXMELTWARMERS">#REF!</definedName>
    <definedName name="WEB_SIZE_CHART">'[1]x-Lists'!$X$2:$X$46</definedName>
    <definedName name="WINDOWTREATMENTS">[4]!Table1[[#All],[VALENCES]]</definedName>
    <definedName name="wood">[6]Sheet1!$EG$2:$EG$3</definedName>
    <definedName name="WREATH">#REF!</definedName>
    <definedName name="YESNO">'[1]x-Lists'!$D$2:$D$3</definedName>
    <definedName name="YNE">'[2]other data'!$BB$2:$BB$5</definedName>
    <definedName name="YNES">'[2]other data'!$BR$2:$BR$6</definedName>
    <definedName name="阿萨德股份">[11]Mapping!$AN$2:$AN$9</definedName>
    <definedName name="先说说">[12]Mapping!$D$2:$D$53</definedName>
    <definedName name="正确">[13]Sheet1!$EA$2:$EA$3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A11" i="7" l="1"/>
  <c r="BE11" i="7" s="1"/>
  <c r="AS11" i="7"/>
  <c r="AP11" i="7"/>
  <c r="AO11" i="7"/>
  <c r="AM11" i="7"/>
  <c r="AK11" i="7"/>
  <c r="AG11" i="7"/>
  <c r="AB11" i="7"/>
  <c r="AC11" i="7" s="1"/>
  <c r="AE11" i="7" s="1"/>
  <c r="BA10" i="7"/>
  <c r="BE10" i="7" s="1"/>
  <c r="AS10" i="7"/>
  <c r="AP10" i="7"/>
  <c r="AO10" i="7"/>
  <c r="AM10" i="7"/>
  <c r="AK10" i="7"/>
  <c r="AG10" i="7"/>
  <c r="AB10" i="7"/>
  <c r="AC10" i="7" s="1"/>
  <c r="AE10" i="7" s="1"/>
  <c r="BE9" i="7"/>
  <c r="BA9" i="7"/>
  <c r="AS9" i="7"/>
  <c r="AP9" i="7"/>
  <c r="AO9" i="7"/>
  <c r="AM9" i="7"/>
  <c r="AK9" i="7"/>
  <c r="AG9" i="7"/>
  <c r="AB9" i="7"/>
  <c r="AC9" i="7" s="1"/>
  <c r="AE9" i="7" s="1"/>
  <c r="BA8" i="7"/>
  <c r="BE8" i="7" s="1"/>
  <c r="AS8" i="7"/>
  <c r="AP8" i="7"/>
  <c r="AO8" i="7"/>
  <c r="AM8" i="7"/>
  <c r="AK8" i="7"/>
  <c r="AG8" i="7"/>
  <c r="AB8" i="7"/>
  <c r="AC8" i="7" s="1"/>
  <c r="AE8" i="7" s="1"/>
  <c r="BA7" i="7"/>
  <c r="BE7" i="7" s="1"/>
  <c r="AS7" i="7"/>
  <c r="AP7" i="7"/>
  <c r="AO7" i="7"/>
  <c r="AM7" i="7"/>
  <c r="AK7" i="7"/>
  <c r="AG7" i="7"/>
  <c r="AB7" i="7"/>
  <c r="AC7" i="7" s="1"/>
  <c r="AE7" i="7" s="1"/>
  <c r="BA6" i="7"/>
  <c r="BE6" i="7" s="1"/>
  <c r="AS6" i="7"/>
  <c r="AP6" i="7"/>
  <c r="AO6" i="7"/>
  <c r="AM6" i="7"/>
  <c r="AK6" i="7"/>
  <c r="AG6" i="7"/>
  <c r="AB6" i="7"/>
  <c r="AC6" i="7" s="1"/>
  <c r="AE6" i="7" s="1"/>
  <c r="BA5" i="7"/>
  <c r="BE5" i="7" s="1"/>
  <c r="AS5" i="7"/>
  <c r="AP5" i="7"/>
  <c r="AO5" i="7"/>
  <c r="AM5" i="7"/>
  <c r="AK5" i="7"/>
  <c r="AG5" i="7"/>
  <c r="AB5" i="7"/>
  <c r="AC5" i="7" s="1"/>
  <c r="AE5" i="7" s="1"/>
  <c r="BA4" i="7"/>
  <c r="BE4" i="7" s="1"/>
  <c r="AS4" i="7"/>
  <c r="AP4" i="7"/>
  <c r="AO4" i="7"/>
  <c r="AM4" i="7"/>
  <c r="AK4" i="7"/>
  <c r="AG4" i="7"/>
  <c r="AB4" i="7"/>
  <c r="AC4" i="7" s="1"/>
  <c r="AE4" i="7" s="1"/>
  <c r="BA3" i="7"/>
  <c r="BE3" i="7" s="1"/>
  <c r="AS3" i="7"/>
  <c r="AP3" i="7"/>
  <c r="AO3" i="7"/>
  <c r="AM3" i="7"/>
  <c r="AK3" i="7"/>
  <c r="AG3" i="7"/>
  <c r="AB3" i="7"/>
  <c r="AC3" i="7" s="1"/>
  <c r="AE3" i="7" s="1"/>
  <c r="BA2" i="7"/>
  <c r="BE2" i="7" s="1"/>
  <c r="AS2" i="7"/>
  <c r="AP2" i="7"/>
  <c r="AO2" i="7"/>
  <c r="AM2" i="7"/>
  <c r="AK2" i="7"/>
  <c r="AG2" i="7"/>
  <c r="AB2" i="7"/>
  <c r="AC2" i="7" s="1"/>
  <c r="AE2" i="7" s="1"/>
  <c r="AH4" i="7" l="1"/>
  <c r="AI4" i="7" s="1"/>
  <c r="AH8" i="7"/>
  <c r="AI8" i="7" s="1"/>
  <c r="AH6" i="7"/>
  <c r="AI6" i="7" s="1"/>
  <c r="AH7" i="7"/>
  <c r="AI7" i="7" s="1"/>
  <c r="AH10" i="7"/>
  <c r="AI10" i="7" s="1"/>
  <c r="AT2" i="7"/>
  <c r="AT3" i="7"/>
  <c r="AT4" i="7"/>
  <c r="AT6" i="7"/>
  <c r="AT7" i="7"/>
  <c r="AT8" i="7"/>
  <c r="AT10" i="7"/>
  <c r="AT11" i="7"/>
  <c r="AT5" i="7"/>
  <c r="AT9" i="7"/>
  <c r="AU10" i="7" l="1"/>
  <c r="AV10" i="7" s="1"/>
  <c r="AU7" i="7"/>
  <c r="AV7" i="7" s="1"/>
  <c r="AH11" i="7"/>
  <c r="AI11" i="7" s="1"/>
  <c r="AU11" i="7" s="1"/>
  <c r="AV11" i="7" s="1"/>
  <c r="AU6" i="7"/>
  <c r="AV6" i="7" s="1"/>
  <c r="AH3" i="7"/>
  <c r="AI3" i="7" s="1"/>
  <c r="AU3" i="7" s="1"/>
  <c r="AV3" i="7" s="1"/>
  <c r="AH9" i="7"/>
  <c r="AI9" i="7" s="1"/>
  <c r="AU9" i="7" s="1"/>
  <c r="AV9" i="7" s="1"/>
  <c r="AH5" i="7"/>
  <c r="AI5" i="7" s="1"/>
  <c r="AU5" i="7" s="1"/>
  <c r="AV5" i="7" s="1"/>
  <c r="AU8" i="7"/>
  <c r="AV8" i="7" s="1"/>
  <c r="AU4" i="7"/>
  <c r="AV4" i="7" s="1"/>
  <c r="AH2" i="7"/>
  <c r="AI2" i="7" s="1"/>
  <c r="AU2" i="7" s="1"/>
  <c r="AV2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S1" authorId="0" shapeId="0" xr:uid="{00000000-0006-0000-0100-000001000000}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 xr:uid="{00000000-0006-0000-0100-00000200000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 xr:uid="{00000000-0006-0000-0100-000003000000}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 xr:uid="{00000000-0006-0000-0100-000004000000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 xr:uid="{00000000-0006-0000-0100-0000050000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0000000-0006-0000-0100-000006000000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 xr:uid="{00000000-0006-0000-0100-000007000000}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 xr:uid="{00000000-0006-0000-0100-000008000000}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 xr:uid="{00000000-0006-0000-0100-000009000000}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 xr:uid="{00000000-0006-0000-0100-00000A000000}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 xr:uid="{00000000-0006-0000-0100-00000B000000}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 xr:uid="{00000000-0006-0000-0100-00000C000000}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 xr:uid="{00000000-0006-0000-0100-00000D000000}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 xr:uid="{00000000-0006-0000-0100-00000E000000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 xr:uid="{00000000-0006-0000-0100-00000F000000}">
      <text>
        <r>
          <rPr>
            <sz val="11"/>
            <rFont val="Calibri"/>
            <family val="2"/>
          </rPr>
          <t>[DSV Cost]/1.05</t>
        </r>
      </text>
    </comment>
    <comment ref="AX1" authorId="0" shapeId="0" xr:uid="{00000000-0006-0000-0100-000010000000}">
      <text>
        <r>
          <rPr>
            <sz val="11"/>
            <rFont val="Calibri"/>
            <family val="2"/>
          </rPr>
          <t>[Suggested Retail Price]*(1-[Retailer Markup])</t>
        </r>
      </text>
    </comment>
  </commentList>
</comments>
</file>

<file path=xl/sharedStrings.xml><?xml version="1.0" encoding="utf-8"?>
<sst xmlns="http://schemas.openxmlformats.org/spreadsheetml/2006/main" count="177" uniqueCount="74">
  <si>
    <t>Abstract Stripe</t>
  </si>
  <si>
    <t>Brand</t>
  </si>
  <si>
    <t>Madison Park Essential</t>
  </si>
  <si>
    <t>Licensor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</si>
  <si>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</si>
  <si>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</si>
  <si>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</si>
  <si>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</si>
  <si>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</si>
  <si>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</si>
  <si>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</si>
  <si>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</si>
  <si>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</si>
  <si>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</si>
  <si>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</si>
  <si>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</si>
  <si>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</si>
  <si>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</si>
  <si>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</si>
  <si>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</si>
  <si>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</si>
  <si>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</si>
  <si>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</si>
  <si>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</si>
  <si>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</si>
  <si>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</si>
  <si>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</si>
  <si>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</si>
  <si>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</si>
  <si>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</si>
  <si>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</si>
  <si>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</si>
  <si>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</si>
  <si>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</si>
  <si>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</si>
  <si>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</si>
  <si>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</si>
  <si>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</si>
  <si>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</si>
  <si>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</si>
  <si>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</si>
  <si>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</si>
  <si>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</si>
  <si>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</si>
  <si>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</si>
  <si>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</si>
  <si>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</si>
  <si>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</si>
  <si>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</si>
  <si>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</si>
  <si>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</si>
  <si>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JLA price with drop ship charges</t>
  </si>
  <si>
    <t>Suggested Retail Price</t>
  </si>
  <si>
    <t>Initial Markup</t>
  </si>
  <si>
    <t>Total Qnty</t>
  </si>
  <si>
    <t>Qnty- Omni</t>
  </si>
  <si>
    <t>Qnty- Pureplay</t>
  </si>
  <si>
    <t>1st shipment with production lead time</t>
  </si>
  <si>
    <t xml:space="preserve">2nd shipment 8wks after 1st shipment
</t>
  </si>
  <si>
    <t>COMFORTER (SET)(10)</t>
  </si>
  <si>
    <t>5 Pieces Comforter Set</t>
  </si>
  <si>
    <t>Comf/Shams: 95gsm printed MF face, solid MF reverse
Sheet Set: 95gsm print MF</t>
  </si>
  <si>
    <t>Face: 100%polyester Back: 100%polyester</t>
  </si>
  <si>
    <t>T/TXL: 66x90"/20*26+2"(1)/66*96"/39*80+12"/20*30"(1)</t>
  </si>
  <si>
    <t>Grey</t>
  </si>
  <si>
    <t>Set</t>
  </si>
  <si>
    <t>Compressed/Knocked Down</t>
  </si>
  <si>
    <t>9404.40.9022</t>
  </si>
  <si>
    <t>7 Pieces Comforter Set</t>
  </si>
  <si>
    <t>Full: 80x90"/20*26+2"(2)/81*96"/54*75+15"/20*30"(2)</t>
  </si>
  <si>
    <t>Queen: 90x90"/20*26+2"(2)/90*102"/60*80+15"/20*30"(2)</t>
  </si>
  <si>
    <t>King: 104x90"/20*36+2"(2)/108*102"/78*80+15"/20*40"(2)</t>
  </si>
  <si>
    <t>Cal King: 104x98"/20*36+2"(2)/108*102"/72*84‘’+15"/20*40"(2)</t>
  </si>
  <si>
    <t>Green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</si>
</sst>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&quot;$&quot;#,##0.00_);[Red]\(&quot;$&quot;#,##0.00\)"/>
    <numFmt numFmtId="177" formatCode="_(&quot;$&quot;* #,##0.00_);_(&quot;$&quot;* \(#,##0.00\);_(&quot;$&quot;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$-481]#,##0.00_);[Red]\([$$-481]#,##0.00\)"/>
    <numFmt numFmtId="183" formatCode="[$￥-804]#,##0.00;[Red][$￥-804]#,##0.00"/>
    <numFmt numFmtId="184" formatCode="0.00_);[Red]\(0.00\)"/>
    <numFmt numFmtId="185" formatCode="0_);[Red]\(0\)"/>
  </numFmts>
  <fonts count="9" x14ac:knownFonts="1">
    <font>
      <sz val="11"/>
      <color theme="1"/>
      <name val="宋体"/>
      <charset val="134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宋体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3" fillId="0" borderId="0"/>
    <xf numFmtId="0" fontId="3" fillId="0" borderId="0"/>
    <xf numFmtId="0" fontId="7" fillId="0" borderId="0" applyFont="0" applyFill="0" applyBorder="0" applyAlignment="0" applyProtection="0">
      <alignment vertical="center"/>
    </xf>
    <xf numFmtId="177" fontId="3" fillId="0" borderId="0" applyFont="0" applyFill="0" applyBorder="0" applyAlignment="0" applyProtection="0"/>
    <xf numFmtId="177" fontId="2" fillId="0" borderId="0" applyFont="0" applyFill="0" applyBorder="0" applyAlignment="0" applyProtection="0"/>
    <xf numFmtId="0" fontId="3" fillId="0" borderId="0"/>
    <xf numFmtId="0" fontId="3" fillId="0" borderId="0"/>
    <xf numFmtId="0" fontId="7" fillId="0" borderId="0"/>
    <xf numFmtId="9" fontId="2" fillId="0" borderId="0" applyFont="0" applyFill="0" applyBorder="0" applyAlignment="0" applyProtection="0"/>
    <xf numFmtId="0" fontId="2" fillId="0" borderId="0"/>
    <xf numFmtId="0" fontId="3" fillId="0" borderId="0"/>
  </cellStyleXfs>
  <cellXfs count="52">
    <xf numFmtId="0" fontId="0" fillId="0" borderId="0" xfId="0">
      <alignment vertical="center"/>
    </xf>
    <xf numFmtId="0" fontId="2" fillId="0" borderId="1" xfId="0" applyFont="1" applyBorder="1" applyAlignment="1">
      <alignment wrapText="1"/>
    </xf>
    <xf numFmtId="0" fontId="2" fillId="0" borderId="0" xfId="10" applyAlignment="1">
      <alignment wrapText="1"/>
    </xf>
    <xf numFmtId="0" fontId="1" fillId="0" borderId="1" xfId="10" applyFont="1" applyBorder="1" applyAlignment="1">
      <alignment horizontal="center" wrapText="1"/>
    </xf>
    <xf numFmtId="0" fontId="1" fillId="4" borderId="1" xfId="10" applyFont="1" applyFill="1" applyBorder="1" applyAlignment="1">
      <alignment horizontal="center" wrapText="1"/>
    </xf>
    <xf numFmtId="0" fontId="4" fillId="4" borderId="1" xfId="10" applyFont="1" applyFill="1" applyBorder="1" applyAlignment="1">
      <alignment horizontal="center" wrapText="1"/>
    </xf>
    <xf numFmtId="0" fontId="4" fillId="5" borderId="1" xfId="10" applyFont="1" applyFill="1" applyBorder="1" applyAlignment="1">
      <alignment horizontal="center" wrapText="1"/>
    </xf>
    <xf numFmtId="0" fontId="1" fillId="5" borderId="1" xfId="10" applyFont="1" applyFill="1" applyBorder="1" applyAlignment="1">
      <alignment horizontal="center" wrapText="1"/>
    </xf>
    <xf numFmtId="179" fontId="1" fillId="3" borderId="1" xfId="10" applyNumberFormat="1" applyFont="1" applyFill="1" applyBorder="1" applyAlignment="1">
      <alignment horizontal="center" wrapText="1"/>
    </xf>
    <xf numFmtId="2" fontId="1" fillId="3" borderId="1" xfId="10" applyNumberFormat="1" applyFont="1" applyFill="1" applyBorder="1" applyAlignment="1">
      <alignment horizontal="center" wrapText="1"/>
    </xf>
    <xf numFmtId="178" fontId="5" fillId="3" borderId="1" xfId="11" applyNumberFormat="1" applyFont="1" applyFill="1" applyBorder="1" applyAlignment="1">
      <alignment wrapText="1"/>
    </xf>
    <xf numFmtId="178" fontId="1" fillId="6" borderId="2" xfId="10" applyNumberFormat="1" applyFont="1" applyFill="1" applyBorder="1" applyAlignment="1">
      <alignment horizontal="center" wrapText="1"/>
    </xf>
    <xf numFmtId="178" fontId="1" fillId="3" borderId="1" xfId="10" applyNumberFormat="1" applyFont="1" applyFill="1" applyBorder="1" applyAlignment="1">
      <alignment horizontal="center" wrapText="1"/>
    </xf>
    <xf numFmtId="0" fontId="4" fillId="0" borderId="1" xfId="10" applyFont="1" applyBorder="1" applyAlignment="1">
      <alignment horizontal="center" wrapText="1"/>
    </xf>
    <xf numFmtId="180" fontId="1" fillId="0" borderId="1" xfId="10" applyNumberFormat="1" applyFont="1" applyBorder="1" applyAlignment="1">
      <alignment horizontal="center" wrapText="1"/>
    </xf>
    <xf numFmtId="2" fontId="1" fillId="0" borderId="1" xfId="10" applyNumberFormat="1" applyFont="1" applyBorder="1" applyAlignment="1">
      <alignment horizontal="center" wrapText="1"/>
    </xf>
    <xf numFmtId="1" fontId="1" fillId="0" borderId="1" xfId="10" applyNumberFormat="1" applyFont="1" applyBorder="1" applyAlignment="1">
      <alignment horizontal="center" wrapText="1"/>
    </xf>
    <xf numFmtId="181" fontId="5" fillId="0" borderId="1" xfId="11" applyNumberFormat="1" applyFont="1" applyBorder="1" applyAlignment="1">
      <alignment wrapText="1"/>
    </xf>
    <xf numFmtId="1" fontId="5" fillId="0" borderId="1" xfId="11" applyNumberFormat="1" applyFont="1" applyBorder="1" applyAlignment="1">
      <alignment wrapText="1"/>
    </xf>
    <xf numFmtId="178" fontId="5" fillId="0" borderId="1" xfId="11" applyNumberFormat="1" applyFont="1" applyBorder="1" applyAlignment="1">
      <alignment wrapText="1"/>
    </xf>
    <xf numFmtId="10" fontId="1" fillId="0" borderId="1" xfId="10" applyNumberFormat="1" applyFont="1" applyBorder="1" applyAlignment="1">
      <alignment horizontal="center" wrapText="1"/>
    </xf>
    <xf numFmtId="178" fontId="5" fillId="2" borderId="1" xfId="11" applyNumberFormat="1" applyFont="1" applyFill="1" applyBorder="1" applyAlignment="1">
      <alignment wrapText="1"/>
    </xf>
    <xf numFmtId="10" fontId="5" fillId="2" borderId="1" xfId="11" applyNumberFormat="1" applyFont="1" applyFill="1" applyBorder="1" applyAlignment="1">
      <alignment wrapText="1"/>
    </xf>
    <xf numFmtId="178" fontId="1" fillId="2" borderId="1" xfId="10" applyNumberFormat="1" applyFont="1" applyFill="1" applyBorder="1" applyAlignment="1">
      <alignment horizontal="center" wrapText="1"/>
    </xf>
    <xf numFmtId="10" fontId="1" fillId="2" borderId="1" xfId="10" applyNumberFormat="1" applyFont="1" applyFill="1" applyBorder="1" applyAlignment="1">
      <alignment horizontal="center" wrapText="1"/>
    </xf>
    <xf numFmtId="0" fontId="1" fillId="0" borderId="1" xfId="10" applyFont="1" applyBorder="1" applyAlignment="1">
      <alignment wrapText="1"/>
    </xf>
    <xf numFmtId="0" fontId="2" fillId="0" borderId="1" xfId="10" applyBorder="1" applyAlignment="1">
      <alignment wrapText="1"/>
    </xf>
    <xf numFmtId="0" fontId="3" fillId="7" borderId="1" xfId="2" applyFill="1" applyBorder="1" applyAlignment="1">
      <alignment horizontal="center" vertical="center" wrapText="1"/>
    </xf>
    <xf numFmtId="0" fontId="2" fillId="0" borderId="1" xfId="10" applyBorder="1" applyAlignment="1">
      <alignment horizontal="center" wrapText="1"/>
    </xf>
    <xf numFmtId="0" fontId="6" fillId="0" borderId="1" xfId="1" applyFont="1" applyBorder="1" applyAlignment="1" applyProtection="1">
      <alignment horizontal="left" wrapText="1"/>
      <protection locked="0"/>
    </xf>
    <xf numFmtId="182" fontId="2" fillId="0" borderId="1" xfId="10" applyNumberFormat="1" applyBorder="1" applyAlignment="1">
      <alignment vertical="center" wrapText="1"/>
    </xf>
    <xf numFmtId="183" fontId="3" fillId="0" borderId="1" xfId="0" applyNumberFormat="1" applyFont="1" applyBorder="1" applyAlignment="1">
      <alignment horizontal="left" vertical="center" wrapText="1"/>
    </xf>
    <xf numFmtId="0" fontId="2" fillId="5" borderId="1" xfId="0" applyFont="1" applyFill="1" applyBorder="1" applyAlignment="1">
      <alignment wrapText="1"/>
    </xf>
    <xf numFmtId="49" fontId="2" fillId="5" borderId="1" xfId="0" applyNumberFormat="1" applyFont="1" applyFill="1" applyBorder="1" applyAlignment="1">
      <alignment wrapText="1"/>
    </xf>
    <xf numFmtId="184" fontId="2" fillId="0" borderId="1" xfId="10" applyNumberFormat="1" applyBorder="1" applyAlignment="1">
      <alignment wrapText="1"/>
    </xf>
    <xf numFmtId="2" fontId="2" fillId="0" borderId="1" xfId="10" applyNumberFormat="1" applyBorder="1" applyAlignment="1">
      <alignment wrapText="1"/>
    </xf>
    <xf numFmtId="178" fontId="2" fillId="8" borderId="1" xfId="5" applyNumberFormat="1" applyFont="1" applyFill="1" applyBorder="1" applyAlignment="1">
      <alignment wrapText="1"/>
    </xf>
    <xf numFmtId="178" fontId="2" fillId="0" borderId="2" xfId="10" applyNumberFormat="1" applyBorder="1" applyAlignment="1">
      <alignment wrapText="1"/>
    </xf>
    <xf numFmtId="178" fontId="2" fillId="0" borderId="1" xfId="10" applyNumberFormat="1" applyBorder="1" applyAlignment="1">
      <alignment wrapText="1"/>
    </xf>
    <xf numFmtId="180" fontId="2" fillId="0" borderId="1" xfId="10" applyNumberFormat="1" applyBorder="1" applyAlignment="1">
      <alignment wrapText="1"/>
    </xf>
    <xf numFmtId="1" fontId="2" fillId="0" borderId="1" xfId="10" applyNumberFormat="1" applyBorder="1" applyAlignment="1">
      <alignment wrapText="1"/>
    </xf>
    <xf numFmtId="181" fontId="2" fillId="8" borderId="1" xfId="10" applyNumberFormat="1" applyFill="1" applyBorder="1" applyAlignment="1">
      <alignment wrapText="1"/>
    </xf>
    <xf numFmtId="1" fontId="2" fillId="8" borderId="1" xfId="10" applyNumberFormat="1" applyFill="1" applyBorder="1" applyAlignment="1">
      <alignment wrapText="1"/>
    </xf>
    <xf numFmtId="176" fontId="2" fillId="0" borderId="1" xfId="10" applyNumberFormat="1" applyBorder="1" applyAlignment="1">
      <alignment wrapText="1"/>
    </xf>
    <xf numFmtId="178" fontId="2" fillId="8" borderId="1" xfId="10" applyNumberFormat="1" applyFill="1" applyBorder="1" applyAlignment="1">
      <alignment wrapText="1"/>
    </xf>
    <xf numFmtId="10" fontId="2" fillId="0" borderId="1" xfId="10" applyNumberFormat="1" applyBorder="1" applyAlignment="1">
      <alignment wrapText="1"/>
    </xf>
    <xf numFmtId="185" fontId="1" fillId="0" borderId="1" xfId="10" applyNumberFormat="1" applyFont="1" applyBorder="1" applyAlignment="1">
      <alignment horizontal="center" wrapText="1"/>
    </xf>
    <xf numFmtId="185" fontId="2" fillId="0" borderId="1" xfId="10" applyNumberFormat="1" applyBorder="1" applyAlignment="1">
      <alignment wrapText="1"/>
    </xf>
    <xf numFmtId="10" fontId="2" fillId="8" borderId="1" xfId="9" applyNumberFormat="1" applyFont="1" applyFill="1" applyBorder="1" applyAlignment="1">
      <alignment wrapText="1"/>
    </xf>
    <xf numFmtId="178" fontId="2" fillId="0" borderId="1" xfId="10" applyNumberFormat="1" applyBorder="1" applyAlignment="1">
      <alignment horizontal="center" wrapText="1"/>
    </xf>
    <xf numFmtId="0" fontId="2" fillId="0" borderId="1" xfId="10" applyBorder="1" applyAlignment="1">
      <alignment horizontal="center"/>
    </xf>
    <xf numFmtId="0" fontId="2" fillId="0" borderId="1" xfId="10" applyBorder="1" applyAlignment="1">
      <alignment horizontal="center" vertical="center"/>
    </xf>
  </cellXfs>
  <cellStyles count="12">
    <cellStyle name="Currency 2" xfId="5" xr:uid="{00000000-0005-0000-0000-000035000000}"/>
    <cellStyle name="Currency 2 3 2" xfId="4" xr:uid="{00000000-0005-0000-0000-000034000000}"/>
    <cellStyle name="Currency_Sheet1 2" xfId="3" xr:uid="{00000000-0005-0000-0000-000033000000}"/>
    <cellStyle name="Normal 2" xfId="10" xr:uid="{00000000-0005-0000-0000-00003A000000}"/>
    <cellStyle name="Normal 2 18 2" xfId="11" xr:uid="{00000000-0005-0000-0000-00003B000000}"/>
    <cellStyle name="Normal_Copy of Request For Quote -- updated by VV on 043008 FINAL FINAL (4)" xfId="8" xr:uid="{00000000-0005-0000-0000-000038000000}"/>
    <cellStyle name="Normal_Fashion Bedding Fall 2012 2" xfId="2" xr:uid="{00000000-0005-0000-0000-000032000000}"/>
    <cellStyle name="Percent 2" xfId="9" xr:uid="{00000000-0005-0000-0000-000039000000}"/>
    <cellStyle name="Style 1" xfId="6" xr:uid="{00000000-0005-0000-0000-000036000000}"/>
    <cellStyle name="常规" xfId="0" builtinId="0"/>
    <cellStyle name="常规 8" xfId="7" xr:uid="{00000000-0005-0000-0000-000037000000}"/>
    <cellStyle name="样式 1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21" Type="http://schemas.openxmlformats.org/officeDocument/2006/relationships/customXml" Target="../customXml/item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10" Type="http://schemas.openxmlformats.org/officeDocument/2006/relationships/externalLink" Target="externalLinks/externalLink9.xml"/><Relationship Id="rId19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S:\Kristina%20Lance-Bedding\MYTEX\POS%202015\MYTEX%20FEB-MAR%20IMPORTS.xlsx?55DDC7CE" TargetMode="External"/><Relationship Id="rId1" Type="http://schemas.openxmlformats.org/officeDocument/2006/relationships/externalLinkPath" Target="file:///\\55DDC7CE\MYTEX%20FEB-MAR%20IMPORTS.xlsx" TargetMode="External"/></Relationships>
</file>

<file path=xl/externalLinks/_rels/externalLink10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SLard%20-%20Design/Customs%20Memo/Master%20Copy%20Quote%20Sheet%202.xls?E249DBBB" TargetMode="External"/><Relationship Id="rId1" Type="http://schemas.openxmlformats.org/officeDocument/2006/relationships/externalLinkPath" Target="file:///\\E249DBBB\Master%20Copy%20Quote%20Sheet%202.xls" TargetMode="External"/></Relationships>
</file>

<file path=xl/externalLinks/_rels/externalLink11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zhangqing/&#26700;&#38754;/BBB/item%20set%20up/Final/BBB_Bombay_Cambay_Item%20Set%20Up_20111021.XLS?877FF723" TargetMode="External"/><Relationship Id="rId1" Type="http://schemas.openxmlformats.org/officeDocument/2006/relationships/externalLinkPath" Target="file:///\\877FF723\BBB_Bombay_Cambay_Item%20Set%20Up_20111021.XLS" TargetMode="External"/></Relationships>
</file>

<file path=xl/externalLinks/_rels/externalLink1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Users\Lululin\Library\Containers\com.microsoft.Outlook\Data\tmp\Outlook%20Temp\Users\Lululin\Desktop\Adult%202025\Adele\&#26032;&#39068;&#33394;\192.168.20.8\Users\Lululin\Desktop\Adult%202025\Darcy\D:\Documents%20and%20Settings\zhangqing\&#26700;&#38754;\BBB\item%20set%20up\Final\BBB_Bombay_Cambay_Item%20Set%20Up_20111021.XLS?B3CF019B" TargetMode="External"/><Relationship Id="rId1" Type="http://schemas.openxmlformats.org/officeDocument/2006/relationships/externalLinkPath" Target="file:///\\B3CF019B\BBB_Bombay_Cambay_Item%20Set%20Up_20111021.XLS" TargetMode="External"/></Relationships>
</file>

<file path=xl/externalLinks/_rels/externalLink13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joyce/customer/CS/CS%20stock%20list(ET)-081030.xls?A409EE58" TargetMode="External"/><Relationship Id="rId1" Type="http://schemas.openxmlformats.org/officeDocument/2006/relationships/externalLinkPath" Target="file:///\\A409EE58\CS%20stock%20list(ET)-081030.xls" TargetMode="External"/></Relationships>
</file>

<file path=xl/externalLinks/_rels/externalLink14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MPE%20Abstract/192.168.20.8/Users/Lululin/Desktop/Adult%202025/Darcy/JLA%20Ecomm-%20MP%20Darcy%20commitment-%2009272025.xlsx?0046E7B9" TargetMode="External"/><Relationship Id="rId1" Type="http://schemas.openxmlformats.org/officeDocument/2006/relationships/externalLinkPath" Target="file:///\\0046E7B9\JLA%20Ecomm-%20MP%20Darcy%20commitment-%200927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Users/ying.gu/AppData/Local/Microsoft/Windows/Temporary%20Internet%20Files/OLK784B/tex%20fleece%204-17-12%20(2).xls?3DCE4FCF" TargetMode="External"/><Relationship Id="rId1" Type="http://schemas.openxmlformats.org/officeDocument/2006/relationships/externalLinkPath" Target="file:///\\3DCE4FCF\tex%20fleece%204-17-12%20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.lin/Desktop/&#36164;&#26009;/Commitment%20sheet%20format%202023.9.6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Adele/&#26032;&#39068;&#33394;/C:/Users/Minhas/AppData/Local/Microsoft/Windows/INetCache/Content.Outlook/VJ2E5VPJ/FA20%20BIG%20ONE%20JERSEY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DVD/AppData/Local/Microsoft/Windows/Temporary%20Internet%20Files/Content.Outlook/UNTFDTPU/ITP%20-%20SP%20PROMO%205PC%20COMF-2.xlsx?2169D1E5" TargetMode="External"/><Relationship Id="rId1" Type="http://schemas.openxmlformats.org/officeDocument/2006/relationships/externalLinkPath" Target="file:///\\2169D1E5\ITP%20-%20SP%20PROMO%205PC%20COMF-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joyce/customer/CS/CS%20stock%20list(ET)-081030.xls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Documents%20and%20Settings/kathy/Local%20Settings/Temporary%20Internet%20Files/Content.Outlook/JH9RZ0WZ/Final%20External%20Quote%20Sheet%20-Micro%20Mink%20DA%20Throw%20solid%20back-130912.xls?A2665728" TargetMode="External"/><Relationship Id="rId1" Type="http://schemas.openxmlformats.org/officeDocument/2006/relationships/externalLinkPath" Target="file:///\\A2665728\Final%20External%20Quote%20Sheet%20-Micro%20Mink%20DA%20Throw%20solid%20back-130912.xls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microsoft.com/office/2019/04/relationships/externalLinkLongPath" Target="/Users/Lululin/Library/Containers/com.microsoft.Outlook/Data/tmp/Outlook%20Temp/Users/Lululin/Desktop/Adult%202025/Adele/&#26032;&#39068;&#33394;/192.168.20.8/Users/Lululin/Desktop/Adult%202025/Darcy/192.168.20.8/beyond%20basic/Costing/Wal-Mart/WOW%20Sheeting/May%2024,%202012/WOW%20-%20120524%20-%205K%20-%20FOB%20-%2060x60-172x116%20-%20Sateen%20Weave%20-%20Cotton.xls?67A26CE9" TargetMode="External"/><Relationship Id="rId1" Type="http://schemas.openxmlformats.org/officeDocument/2006/relationships/externalLinkPath" Target="file:///\\67A26CE9\WOW%20-%20120524%20-%205K%20-%20FOB%20-%2060x60-172x116%20-%20Sateen%20Weave%20-%20Cotton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Library/Containers/com.microsoft.Outlook/Data/tmp/Outlook%20Temp/Users/Lululin/Desktop/Adult%202025/Adele/&#26032;&#39068;&#33394;/192.168.20.8/Users/Lululin/Desktop/Adult%202025/Darcy/18ACE7EE/Temporary%20Inter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alueSelect"/>
      <sheetName val="Data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A20 BIG ONE JERSEY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Q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BE11"/>
  <sheetViews>
    <sheetView tabSelected="1" topLeftCell="K1" zoomScale="85" zoomScaleNormal="85" workbookViewId="0">
      <selection activeCell="U2" sqref="U2:U12"/>
    </sheetView>
  </sheetViews>
  <sheetFormatPr defaultColWidth="9.25" defaultRowHeight="13.5" x14ac:dyDescent="0.15"/>
  <cols>
    <col min="2" max="2" width="36" customWidth="1"/>
    <col min="3" max="3" width="16.5" customWidth="1"/>
    <col min="4" max="4" width="21.75" customWidth="1"/>
    <col min="5" max="5" width="11.5" customWidth="1"/>
    <col min="6" max="6" width="15.875" customWidth="1"/>
    <col min="7" max="7" width="11.5" customWidth="1"/>
    <col min="8" max="8" width="19.75" customWidth="1"/>
    <col min="9" max="9" width="18.125" customWidth="1"/>
    <col min="10" max="10" width="53.375" customWidth="1"/>
    <col min="11" max="11" width="20.125" customWidth="1"/>
    <col min="12" max="12" width="25.375" customWidth="1"/>
    <col min="13" max="13" width="11" customWidth="1"/>
    <col min="14" max="15" width="12.5" customWidth="1"/>
    <col min="16" max="16" width="11.75" customWidth="1"/>
    <col min="17" max="17" width="9.875" customWidth="1"/>
    <col min="18" max="18" width="12.125" customWidth="1"/>
    <col min="19" max="19" width="11.5" customWidth="1"/>
    <col min="20" max="21" width="9.25" customWidth="1"/>
    <col min="22" max="22" width="19.75" customWidth="1"/>
    <col min="23" max="27" width="9.25" customWidth="1"/>
    <col min="28" max="28" width="14.375" customWidth="1"/>
    <col min="29" max="29" width="13.75" customWidth="1"/>
    <col min="30" max="30" width="11.75" customWidth="1"/>
    <col min="31" max="31" width="10.75" customWidth="1"/>
    <col min="32" max="32" width="16" customWidth="1"/>
    <col min="33" max="33" width="9.5" customWidth="1"/>
    <col min="34" max="37" width="9.25" customWidth="1"/>
    <col min="38" max="38" width="9.5" customWidth="1"/>
    <col min="39" max="39" width="9.25" customWidth="1"/>
    <col min="40" max="40" width="10.375" customWidth="1"/>
    <col min="41" max="41" width="14.625" customWidth="1"/>
    <col min="42" max="43" width="9.25" customWidth="1"/>
    <col min="44" max="44" width="11.375" customWidth="1"/>
    <col min="45" max="45" width="9.25" customWidth="1"/>
    <col min="46" max="46" width="14.125" customWidth="1"/>
    <col min="47" max="52" width="11.875" customWidth="1"/>
    <col min="53" max="53" width="14.25" customWidth="1"/>
    <col min="54" max="55" width="9.25" customWidth="1"/>
    <col min="56" max="57" width="9.25" hidden="1" customWidth="1"/>
  </cols>
  <sheetData>
    <row r="1" spans="1:57" s="2" customFormat="1" ht="63.6" customHeight="1" x14ac:dyDescent="0.25">
      <c r="A1" s="3" t="s">
        <v>4</v>
      </c>
      <c r="B1" s="3" t="s">
        <v>5</v>
      </c>
      <c r="C1" s="4" t="s">
        <v>6</v>
      </c>
      <c r="D1" s="5" t="s">
        <v>1</v>
      </c>
      <c r="E1" s="5" t="s">
        <v>3</v>
      </c>
      <c r="F1" s="6" t="s">
        <v>7</v>
      </c>
      <c r="G1" s="4" t="s">
        <v>8</v>
      </c>
      <c r="H1" s="7" t="s">
        <v>9</v>
      </c>
      <c r="I1" s="7" t="s">
        <v>10</v>
      </c>
      <c r="J1" s="7" t="s">
        <v>11</v>
      </c>
      <c r="K1" s="7" t="s">
        <v>12</v>
      </c>
      <c r="L1" s="7" t="s">
        <v>13</v>
      </c>
      <c r="M1" s="7" t="s">
        <v>14</v>
      </c>
      <c r="N1" s="4" t="s">
        <v>15</v>
      </c>
      <c r="O1" s="4" t="s">
        <v>16</v>
      </c>
      <c r="P1" s="7" t="s">
        <v>17</v>
      </c>
      <c r="Q1" s="8" t="s">
        <v>18</v>
      </c>
      <c r="R1" s="9" t="s">
        <v>19</v>
      </c>
      <c r="S1" s="10" t="s">
        <v>20</v>
      </c>
      <c r="T1" s="11" t="s">
        <v>21</v>
      </c>
      <c r="U1" s="12" t="s">
        <v>22</v>
      </c>
      <c r="V1" s="13" t="s">
        <v>23</v>
      </c>
      <c r="W1" s="14" t="s">
        <v>24</v>
      </c>
      <c r="X1" s="14" t="s">
        <v>25</v>
      </c>
      <c r="Y1" s="14" t="s">
        <v>26</v>
      </c>
      <c r="Z1" s="15" t="s">
        <v>27</v>
      </c>
      <c r="AA1" s="16" t="s">
        <v>28</v>
      </c>
      <c r="AB1" s="17" t="s">
        <v>29</v>
      </c>
      <c r="AC1" s="18" t="s">
        <v>30</v>
      </c>
      <c r="AD1" s="3" t="s">
        <v>31</v>
      </c>
      <c r="AE1" s="19" t="s">
        <v>32</v>
      </c>
      <c r="AF1" s="3" t="s">
        <v>33</v>
      </c>
      <c r="AG1" s="20" t="s">
        <v>34</v>
      </c>
      <c r="AH1" s="19" t="s">
        <v>35</v>
      </c>
      <c r="AI1" s="19" t="s">
        <v>36</v>
      </c>
      <c r="AJ1" s="20" t="s">
        <v>37</v>
      </c>
      <c r="AK1" s="19" t="s">
        <v>38</v>
      </c>
      <c r="AL1" s="20" t="s">
        <v>39</v>
      </c>
      <c r="AM1" s="19" t="s">
        <v>40</v>
      </c>
      <c r="AN1" s="20" t="s">
        <v>41</v>
      </c>
      <c r="AO1" s="19" t="s">
        <v>42</v>
      </c>
      <c r="AP1" s="19" t="s">
        <v>43</v>
      </c>
      <c r="AQ1" s="13" t="s">
        <v>44</v>
      </c>
      <c r="AR1" s="20" t="s">
        <v>45</v>
      </c>
      <c r="AS1" s="19" t="s">
        <v>46</v>
      </c>
      <c r="AT1" s="19" t="s">
        <v>47</v>
      </c>
      <c r="AU1" s="21" t="s">
        <v>48</v>
      </c>
      <c r="AV1" s="22" t="s">
        <v>49</v>
      </c>
      <c r="AW1" s="21" t="s">
        <v>50</v>
      </c>
      <c r="AX1" s="21" t="s">
        <v>51</v>
      </c>
      <c r="AY1" s="23" t="s">
        <v>52</v>
      </c>
      <c r="AZ1" s="24" t="s">
        <v>53</v>
      </c>
      <c r="BA1" s="25" t="s">
        <v>54</v>
      </c>
      <c r="BB1" s="26" t="s">
        <v>55</v>
      </c>
      <c r="BC1" s="26" t="s">
        <v>56</v>
      </c>
      <c r="BD1" s="27" t="s">
        <v>57</v>
      </c>
      <c r="BE1" s="27" t="s">
        <v>58</v>
      </c>
    </row>
    <row r="2" spans="1:57" s="2" customFormat="1" ht="54.95" customHeight="1" x14ac:dyDescent="0.25">
      <c r="A2" s="28">
        <v>1</v>
      </c>
      <c r="B2" s="50"/>
      <c r="C2" s="51"/>
      <c r="D2" s="29" t="s">
        <v>2</v>
      </c>
      <c r="E2" s="26"/>
      <c r="F2" s="1" t="s">
        <v>59</v>
      </c>
      <c r="G2" s="26" t="s">
        <v>0</v>
      </c>
      <c r="H2" s="26" t="s">
        <v>60</v>
      </c>
      <c r="I2" s="26" t="s">
        <v>60</v>
      </c>
      <c r="J2" s="30" t="s">
        <v>61</v>
      </c>
      <c r="K2" s="26" t="s">
        <v>62</v>
      </c>
      <c r="L2" s="31" t="s">
        <v>63</v>
      </c>
      <c r="M2" s="26" t="s">
        <v>64</v>
      </c>
      <c r="N2" s="32"/>
      <c r="O2" s="33"/>
      <c r="P2" s="26" t="s">
        <v>65</v>
      </c>
      <c r="Q2" s="34">
        <v>80.5</v>
      </c>
      <c r="R2" s="35">
        <v>7.75</v>
      </c>
      <c r="S2" s="36">
        <v>10.39</v>
      </c>
      <c r="T2" s="37">
        <v>10.39</v>
      </c>
      <c r="U2" s="38"/>
      <c r="V2" s="26" t="s">
        <v>66</v>
      </c>
      <c r="W2" s="39">
        <v>43</v>
      </c>
      <c r="X2" s="39">
        <v>33</v>
      </c>
      <c r="Y2" s="39">
        <v>18</v>
      </c>
      <c r="Z2" s="35">
        <v>2</v>
      </c>
      <c r="AA2" s="40">
        <v>1</v>
      </c>
      <c r="AB2" s="41">
        <f t="shared" ref="AB2:AB11" si="0">IF(W2="","",W2*X2*Y2/1000000)</f>
        <v>2.5541999999999999E-2</v>
      </c>
      <c r="AC2" s="42">
        <f>IF(AA2="","",65/AB2*AA2)</f>
        <v>2544.828126223475</v>
      </c>
      <c r="AD2" s="43">
        <v>3700</v>
      </c>
      <c r="AE2" s="44">
        <f>IF(ISERROR(AD2/AC2),"",AD2/AC2)</f>
        <v>1.4539292307692309</v>
      </c>
      <c r="AF2" s="26" t="s">
        <v>67</v>
      </c>
      <c r="AG2" s="45">
        <f t="shared" ref="AG2:AG11" si="1">12.8%+20%</f>
        <v>0.32800000000000001</v>
      </c>
      <c r="AH2" s="44">
        <f t="shared" ref="AH2:AH11" si="2">IF(ISERROR(T2*AG2),"",T2*AG2)</f>
        <v>3.4079200000000003</v>
      </c>
      <c r="AI2" s="44">
        <f t="shared" ref="AI2:AI11" si="3">IF(ISERROR(T2+AE2+AH2),"",T2+AE2+AH2)</f>
        <v>15.251849230769231</v>
      </c>
      <c r="AJ2" s="45">
        <v>0.06</v>
      </c>
      <c r="AK2" s="44">
        <f t="shared" ref="AK2:AK11" si="4">IF(ISERROR(AW2*AJ2),"",AW2*AJ2)</f>
        <v>1.714</v>
      </c>
      <c r="AL2" s="45">
        <v>0.1</v>
      </c>
      <c r="AM2" s="44">
        <f t="shared" ref="AM2:AM11" si="5">IF(ISERROR(AW2*AL2),"",AW2*AL2)</f>
        <v>2.8566666666666669</v>
      </c>
      <c r="AN2" s="45">
        <v>0.1</v>
      </c>
      <c r="AO2" s="44">
        <f t="shared" ref="AO2:AO11" si="6">IF(ISERROR(AW2*AN2),"",AW2*AN2)</f>
        <v>2.8566666666666669</v>
      </c>
      <c r="AP2" s="44">
        <f t="shared" ref="AP2:AP11" si="7">IF((AX2-AW2)&lt;2.5,2.5-(AX2-AW2),0)</f>
        <v>1.0716666666666654</v>
      </c>
      <c r="AQ2" s="26"/>
      <c r="AR2" s="45"/>
      <c r="AS2" s="44">
        <f t="shared" ref="AS2:AS11" si="8">IF(ISERROR(AW2*AR2),"",AW2*AR2)</f>
        <v>0</v>
      </c>
      <c r="AT2" s="44">
        <f t="shared" ref="AT2:AT11" si="9">IF(ISERROR(AK2+AM2+AO2+AP2+AS2),"",AK2+AM2+AO2+AP2+AS2)</f>
        <v>8.4989999999999988</v>
      </c>
      <c r="AU2" s="44">
        <f t="shared" ref="AU2:AU11" si="10">IF(ISERROR(AI2+AT2),"",AI2+AT2)</f>
        <v>23.75084923076923</v>
      </c>
      <c r="AV2" s="48">
        <f t="shared" ref="AV2:AV11" si="11">IF(ISERROR((AW2-AU2)/AW2),"",(AW2-AU2)/AW2)</f>
        <v>0.16858170720761154</v>
      </c>
      <c r="AW2" s="44">
        <v>28.566666666666666</v>
      </c>
      <c r="AX2" s="44">
        <v>29.995000000000001</v>
      </c>
      <c r="AY2" s="49">
        <v>59.99</v>
      </c>
      <c r="AZ2" s="45">
        <v>0.5</v>
      </c>
      <c r="BA2" s="46">
        <f>SUM(BB2:BC2)</f>
        <v>132</v>
      </c>
      <c r="BB2" s="47">
        <v>88</v>
      </c>
      <c r="BC2" s="26">
        <v>44</v>
      </c>
      <c r="BD2" s="40">
        <v>70</v>
      </c>
      <c r="BE2" s="47">
        <f>BA2-BD2</f>
        <v>62</v>
      </c>
    </row>
    <row r="3" spans="1:57" s="2" customFormat="1" ht="54.95" customHeight="1" x14ac:dyDescent="0.25">
      <c r="A3" s="28">
        <v>2</v>
      </c>
      <c r="B3" s="50"/>
      <c r="C3" s="51"/>
      <c r="D3" s="29" t="s">
        <v>2</v>
      </c>
      <c r="E3" s="26"/>
      <c r="F3" s="1" t="s">
        <v>59</v>
      </c>
      <c r="G3" s="26" t="s">
        <v>0</v>
      </c>
      <c r="H3" s="26" t="s">
        <v>68</v>
      </c>
      <c r="I3" s="26" t="s">
        <v>68</v>
      </c>
      <c r="J3" s="30" t="s">
        <v>61</v>
      </c>
      <c r="K3" s="26" t="s">
        <v>62</v>
      </c>
      <c r="L3" s="31" t="s">
        <v>69</v>
      </c>
      <c r="M3" s="26" t="s">
        <v>64</v>
      </c>
      <c r="N3" s="32"/>
      <c r="O3" s="33"/>
      <c r="P3" s="26" t="s">
        <v>65</v>
      </c>
      <c r="Q3" s="34">
        <v>99.8</v>
      </c>
      <c r="R3" s="35">
        <v>7.75</v>
      </c>
      <c r="S3" s="36">
        <v>12.88</v>
      </c>
      <c r="T3" s="37">
        <v>12.88</v>
      </c>
      <c r="U3" s="38"/>
      <c r="V3" s="26" t="s">
        <v>66</v>
      </c>
      <c r="W3" s="39">
        <v>43</v>
      </c>
      <c r="X3" s="39">
        <v>33</v>
      </c>
      <c r="Y3" s="39">
        <v>21</v>
      </c>
      <c r="Z3" s="35">
        <v>2</v>
      </c>
      <c r="AA3" s="40">
        <v>1</v>
      </c>
      <c r="AB3" s="41">
        <f t="shared" si="0"/>
        <v>2.9798999999999999E-2</v>
      </c>
      <c r="AC3" s="42">
        <f t="shared" ref="AC3:AC11" si="12">IF(AA3="","",65/AB3*AA3)</f>
        <v>2181.2812510486929</v>
      </c>
      <c r="AD3" s="43">
        <v>3700</v>
      </c>
      <c r="AE3" s="44">
        <f t="shared" ref="AE3:AE11" si="13">IF(ISERROR(AD3/AC3),"",AD3/AC3)</f>
        <v>1.6962507692307693</v>
      </c>
      <c r="AF3" s="26" t="s">
        <v>67</v>
      </c>
      <c r="AG3" s="45">
        <f t="shared" si="1"/>
        <v>0.32800000000000001</v>
      </c>
      <c r="AH3" s="44">
        <f t="shared" si="2"/>
        <v>4.2246400000000008</v>
      </c>
      <c r="AI3" s="44">
        <f t="shared" si="3"/>
        <v>18.800890769230769</v>
      </c>
      <c r="AJ3" s="45">
        <v>0.06</v>
      </c>
      <c r="AK3" s="44">
        <f t="shared" si="4"/>
        <v>1.9997142857142853</v>
      </c>
      <c r="AL3" s="45">
        <v>0.1</v>
      </c>
      <c r="AM3" s="44">
        <f t="shared" si="5"/>
        <v>3.3328571428571423</v>
      </c>
      <c r="AN3" s="45">
        <v>0.1</v>
      </c>
      <c r="AO3" s="44">
        <f t="shared" si="6"/>
        <v>3.3328571428571423</v>
      </c>
      <c r="AP3" s="44">
        <f t="shared" si="7"/>
        <v>0.83357142857142463</v>
      </c>
      <c r="AQ3" s="26"/>
      <c r="AR3" s="45"/>
      <c r="AS3" s="44">
        <f t="shared" si="8"/>
        <v>0</v>
      </c>
      <c r="AT3" s="44">
        <f t="shared" si="9"/>
        <v>9.4989999999999952</v>
      </c>
      <c r="AU3" s="44">
        <f t="shared" si="10"/>
        <v>28.299890769230764</v>
      </c>
      <c r="AV3" s="48">
        <f t="shared" si="11"/>
        <v>0.15088197434798378</v>
      </c>
      <c r="AW3" s="44">
        <v>33.328571428571422</v>
      </c>
      <c r="AX3" s="44">
        <v>34.994999999999997</v>
      </c>
      <c r="AY3" s="49">
        <v>69.989999999999995</v>
      </c>
      <c r="AZ3" s="45">
        <v>0.5</v>
      </c>
      <c r="BA3" s="46">
        <f t="shared" ref="BA3:BA11" si="14">SUM(BB3:BC3)</f>
        <v>162</v>
      </c>
      <c r="BB3" s="47">
        <v>108</v>
      </c>
      <c r="BC3" s="26">
        <v>54</v>
      </c>
      <c r="BD3" s="40">
        <v>90</v>
      </c>
      <c r="BE3" s="47">
        <f t="shared" ref="BE3:BE11" si="15">BA3-BD3</f>
        <v>72</v>
      </c>
    </row>
    <row r="4" spans="1:57" s="2" customFormat="1" ht="54.95" customHeight="1" x14ac:dyDescent="0.25">
      <c r="A4" s="28">
        <v>3</v>
      </c>
      <c r="B4" s="50"/>
      <c r="C4" s="51"/>
      <c r="D4" s="29" t="s">
        <v>2</v>
      </c>
      <c r="E4" s="26"/>
      <c r="F4" s="1" t="s">
        <v>59</v>
      </c>
      <c r="G4" s="26" t="s">
        <v>0</v>
      </c>
      <c r="H4" s="26" t="s">
        <v>68</v>
      </c>
      <c r="I4" s="26" t="s">
        <v>68</v>
      </c>
      <c r="J4" s="30" t="s">
        <v>61</v>
      </c>
      <c r="K4" s="26" t="s">
        <v>62</v>
      </c>
      <c r="L4" s="31" t="s">
        <v>70</v>
      </c>
      <c r="M4" s="26" t="s">
        <v>64</v>
      </c>
      <c r="N4" s="32"/>
      <c r="O4" s="32"/>
      <c r="P4" s="26" t="s">
        <v>65</v>
      </c>
      <c r="Q4" s="34">
        <v>106.2</v>
      </c>
      <c r="R4" s="35">
        <v>7.75</v>
      </c>
      <c r="S4" s="36">
        <v>13.7</v>
      </c>
      <c r="T4" s="37">
        <v>13.7</v>
      </c>
      <c r="U4" s="38"/>
      <c r="V4" s="26" t="s">
        <v>66</v>
      </c>
      <c r="W4" s="39">
        <v>43</v>
      </c>
      <c r="X4" s="39">
        <v>33</v>
      </c>
      <c r="Y4" s="39">
        <v>21</v>
      </c>
      <c r="Z4" s="35">
        <v>2</v>
      </c>
      <c r="AA4" s="40">
        <v>1</v>
      </c>
      <c r="AB4" s="41">
        <f t="shared" si="0"/>
        <v>2.9798999999999999E-2</v>
      </c>
      <c r="AC4" s="42">
        <f t="shared" si="12"/>
        <v>2181.2812510486929</v>
      </c>
      <c r="AD4" s="43">
        <v>3700</v>
      </c>
      <c r="AE4" s="44">
        <f t="shared" si="13"/>
        <v>1.6962507692307693</v>
      </c>
      <c r="AF4" s="26" t="s">
        <v>67</v>
      </c>
      <c r="AG4" s="45">
        <f t="shared" si="1"/>
        <v>0.32800000000000001</v>
      </c>
      <c r="AH4" s="44">
        <f t="shared" si="2"/>
        <v>4.4935999999999998</v>
      </c>
      <c r="AI4" s="44">
        <f t="shared" si="3"/>
        <v>19.889850769230769</v>
      </c>
      <c r="AJ4" s="45">
        <v>0.06</v>
      </c>
      <c r="AK4" s="44">
        <f t="shared" si="4"/>
        <v>2.2854285714285711</v>
      </c>
      <c r="AL4" s="45">
        <v>0.1</v>
      </c>
      <c r="AM4" s="44">
        <f t="shared" si="5"/>
        <v>3.809047619047619</v>
      </c>
      <c r="AN4" s="45">
        <v>0.1</v>
      </c>
      <c r="AO4" s="44">
        <f t="shared" si="6"/>
        <v>3.809047619047619</v>
      </c>
      <c r="AP4" s="44">
        <f t="shared" si="7"/>
        <v>0.59547619047619094</v>
      </c>
      <c r="AQ4" s="26"/>
      <c r="AR4" s="45"/>
      <c r="AS4" s="44">
        <f t="shared" si="8"/>
        <v>0</v>
      </c>
      <c r="AT4" s="44">
        <f t="shared" si="9"/>
        <v>10.498999999999999</v>
      </c>
      <c r="AU4" s="44">
        <f t="shared" si="10"/>
        <v>30.388850769230768</v>
      </c>
      <c r="AV4" s="48">
        <f t="shared" si="11"/>
        <v>0.20219294142537048</v>
      </c>
      <c r="AW4" s="44">
        <v>38.090476190476188</v>
      </c>
      <c r="AX4" s="44">
        <v>39.994999999999997</v>
      </c>
      <c r="AY4" s="49">
        <v>79.989999999999995</v>
      </c>
      <c r="AZ4" s="45">
        <v>0.5</v>
      </c>
      <c r="BA4" s="46">
        <f t="shared" si="14"/>
        <v>274</v>
      </c>
      <c r="BB4" s="47">
        <v>182</v>
      </c>
      <c r="BC4" s="26">
        <v>92</v>
      </c>
      <c r="BD4" s="40">
        <v>140</v>
      </c>
      <c r="BE4" s="47">
        <f t="shared" si="15"/>
        <v>134</v>
      </c>
    </row>
    <row r="5" spans="1:57" s="2" customFormat="1" ht="54.95" customHeight="1" x14ac:dyDescent="0.25">
      <c r="A5" s="28">
        <v>4</v>
      </c>
      <c r="B5" s="50"/>
      <c r="C5" s="51"/>
      <c r="D5" s="29" t="s">
        <v>2</v>
      </c>
      <c r="E5" s="26"/>
      <c r="F5" s="1" t="s">
        <v>59</v>
      </c>
      <c r="G5" s="26" t="s">
        <v>0</v>
      </c>
      <c r="H5" s="26" t="s">
        <v>68</v>
      </c>
      <c r="I5" s="26" t="s">
        <v>68</v>
      </c>
      <c r="J5" s="30" t="s">
        <v>61</v>
      </c>
      <c r="K5" s="26" t="s">
        <v>62</v>
      </c>
      <c r="L5" s="31" t="s">
        <v>71</v>
      </c>
      <c r="M5" s="26" t="s">
        <v>64</v>
      </c>
      <c r="N5" s="32"/>
      <c r="O5" s="33"/>
      <c r="P5" s="26" t="s">
        <v>65</v>
      </c>
      <c r="Q5" s="34">
        <v>120.6</v>
      </c>
      <c r="R5" s="35">
        <v>7.75</v>
      </c>
      <c r="S5" s="36">
        <v>15.56</v>
      </c>
      <c r="T5" s="37">
        <v>15.56</v>
      </c>
      <c r="U5" s="38"/>
      <c r="V5" s="26" t="s">
        <v>66</v>
      </c>
      <c r="W5" s="39">
        <v>43</v>
      </c>
      <c r="X5" s="39">
        <v>33</v>
      </c>
      <c r="Y5" s="39">
        <v>21</v>
      </c>
      <c r="Z5" s="35">
        <v>2</v>
      </c>
      <c r="AA5" s="40">
        <v>1</v>
      </c>
      <c r="AB5" s="41">
        <f t="shared" si="0"/>
        <v>2.9798999999999999E-2</v>
      </c>
      <c r="AC5" s="42">
        <f t="shared" si="12"/>
        <v>2181.2812510486929</v>
      </c>
      <c r="AD5" s="43">
        <v>3700</v>
      </c>
      <c r="AE5" s="44">
        <f t="shared" si="13"/>
        <v>1.6962507692307693</v>
      </c>
      <c r="AF5" s="26" t="s">
        <v>67</v>
      </c>
      <c r="AG5" s="45">
        <f t="shared" si="1"/>
        <v>0.32800000000000001</v>
      </c>
      <c r="AH5" s="44">
        <f t="shared" si="2"/>
        <v>5.1036800000000007</v>
      </c>
      <c r="AI5" s="44">
        <f t="shared" si="3"/>
        <v>22.359930769230772</v>
      </c>
      <c r="AJ5" s="45">
        <v>0.06</v>
      </c>
      <c r="AK5" s="44">
        <f t="shared" si="4"/>
        <v>2.5711428571428567</v>
      </c>
      <c r="AL5" s="45">
        <v>0.1</v>
      </c>
      <c r="AM5" s="44">
        <f t="shared" si="5"/>
        <v>4.2852380952380953</v>
      </c>
      <c r="AN5" s="45">
        <v>0.1</v>
      </c>
      <c r="AO5" s="44">
        <f t="shared" si="6"/>
        <v>4.2852380952380953</v>
      </c>
      <c r="AP5" s="44">
        <f t="shared" si="7"/>
        <v>0.35738095238095013</v>
      </c>
      <c r="AQ5" s="26"/>
      <c r="AR5" s="45"/>
      <c r="AS5" s="44">
        <f t="shared" si="8"/>
        <v>0</v>
      </c>
      <c r="AT5" s="44">
        <f t="shared" si="9"/>
        <v>11.498999999999999</v>
      </c>
      <c r="AU5" s="44">
        <f t="shared" si="10"/>
        <v>33.858930769230767</v>
      </c>
      <c r="AV5" s="48">
        <f t="shared" si="11"/>
        <v>0.2098704898834913</v>
      </c>
      <c r="AW5" s="44">
        <v>42.852380952380948</v>
      </c>
      <c r="AX5" s="44">
        <v>44.994999999999997</v>
      </c>
      <c r="AY5" s="49">
        <v>89.99</v>
      </c>
      <c r="AZ5" s="45">
        <v>0.5</v>
      </c>
      <c r="BA5" s="46">
        <f t="shared" si="14"/>
        <v>131</v>
      </c>
      <c r="BB5" s="47">
        <v>87</v>
      </c>
      <c r="BC5" s="26">
        <v>44</v>
      </c>
      <c r="BD5" s="40">
        <v>70</v>
      </c>
      <c r="BE5" s="47">
        <f t="shared" si="15"/>
        <v>61</v>
      </c>
    </row>
    <row r="6" spans="1:57" s="2" customFormat="1" ht="54.95" customHeight="1" x14ac:dyDescent="0.25">
      <c r="A6" s="28">
        <v>5</v>
      </c>
      <c r="B6" s="50"/>
      <c r="C6" s="51"/>
      <c r="D6" s="29" t="s">
        <v>2</v>
      </c>
      <c r="E6" s="26"/>
      <c r="F6" s="1" t="s">
        <v>59</v>
      </c>
      <c r="G6" s="26" t="s">
        <v>0</v>
      </c>
      <c r="H6" s="26" t="s">
        <v>68</v>
      </c>
      <c r="I6" s="26" t="s">
        <v>68</v>
      </c>
      <c r="J6" s="30" t="s">
        <v>61</v>
      </c>
      <c r="K6" s="26" t="s">
        <v>62</v>
      </c>
      <c r="L6" s="31" t="s">
        <v>72</v>
      </c>
      <c r="M6" s="26" t="s">
        <v>64</v>
      </c>
      <c r="N6" s="32"/>
      <c r="O6" s="33"/>
      <c r="P6" s="26" t="s">
        <v>65</v>
      </c>
      <c r="Q6" s="34">
        <v>124.5</v>
      </c>
      <c r="R6" s="35">
        <v>7.75</v>
      </c>
      <c r="S6" s="36">
        <v>16.059999999999999</v>
      </c>
      <c r="T6" s="37">
        <v>16.059999999999999</v>
      </c>
      <c r="U6" s="38"/>
      <c r="V6" s="26" t="s">
        <v>66</v>
      </c>
      <c r="W6" s="39">
        <v>43</v>
      </c>
      <c r="X6" s="39">
        <v>33</v>
      </c>
      <c r="Y6" s="39">
        <v>21</v>
      </c>
      <c r="Z6" s="35">
        <v>2</v>
      </c>
      <c r="AA6" s="40">
        <v>1</v>
      </c>
      <c r="AB6" s="41">
        <f t="shared" si="0"/>
        <v>2.9798999999999999E-2</v>
      </c>
      <c r="AC6" s="42">
        <f t="shared" si="12"/>
        <v>2181.2812510486929</v>
      </c>
      <c r="AD6" s="43">
        <v>3700</v>
      </c>
      <c r="AE6" s="44">
        <f t="shared" si="13"/>
        <v>1.6962507692307693</v>
      </c>
      <c r="AF6" s="26" t="s">
        <v>67</v>
      </c>
      <c r="AG6" s="45">
        <f t="shared" si="1"/>
        <v>0.32800000000000001</v>
      </c>
      <c r="AH6" s="44">
        <f t="shared" si="2"/>
        <v>5.2676799999999995</v>
      </c>
      <c r="AI6" s="44">
        <f t="shared" si="3"/>
        <v>23.023930769230766</v>
      </c>
      <c r="AJ6" s="45">
        <v>0.06</v>
      </c>
      <c r="AK6" s="44">
        <f t="shared" si="4"/>
        <v>2.5711428571428567</v>
      </c>
      <c r="AL6" s="45">
        <v>0.1</v>
      </c>
      <c r="AM6" s="44">
        <f t="shared" si="5"/>
        <v>4.2852380952380953</v>
      </c>
      <c r="AN6" s="45">
        <v>0.1</v>
      </c>
      <c r="AO6" s="44">
        <f t="shared" si="6"/>
        <v>4.2852380952380953</v>
      </c>
      <c r="AP6" s="44">
        <f t="shared" si="7"/>
        <v>0.35738095238095013</v>
      </c>
      <c r="AQ6" s="26"/>
      <c r="AR6" s="45"/>
      <c r="AS6" s="44">
        <f t="shared" si="8"/>
        <v>0</v>
      </c>
      <c r="AT6" s="44">
        <f t="shared" si="9"/>
        <v>11.498999999999999</v>
      </c>
      <c r="AU6" s="44">
        <f t="shared" si="10"/>
        <v>34.522930769230769</v>
      </c>
      <c r="AV6" s="48">
        <f t="shared" si="11"/>
        <v>0.19437543487737946</v>
      </c>
      <c r="AW6" s="44">
        <v>42.852380952380948</v>
      </c>
      <c r="AX6" s="44">
        <v>44.994999999999997</v>
      </c>
      <c r="AY6" s="49">
        <v>89.99</v>
      </c>
      <c r="AZ6" s="45">
        <v>0.5</v>
      </c>
      <c r="BA6" s="46">
        <f t="shared" si="14"/>
        <v>60</v>
      </c>
      <c r="BB6" s="47">
        <v>40</v>
      </c>
      <c r="BC6" s="26">
        <v>20</v>
      </c>
      <c r="BD6" s="40">
        <v>40</v>
      </c>
      <c r="BE6" s="47">
        <f t="shared" si="15"/>
        <v>20</v>
      </c>
    </row>
    <row r="7" spans="1:57" s="2" customFormat="1" ht="54.95" customHeight="1" x14ac:dyDescent="0.25">
      <c r="A7" s="28">
        <v>6</v>
      </c>
      <c r="B7" s="50"/>
      <c r="C7" s="51"/>
      <c r="D7" s="29" t="s">
        <v>2</v>
      </c>
      <c r="E7" s="26"/>
      <c r="F7" s="1" t="s">
        <v>59</v>
      </c>
      <c r="G7" s="26" t="s">
        <v>0</v>
      </c>
      <c r="H7" s="26" t="s">
        <v>60</v>
      </c>
      <c r="I7" s="26" t="s">
        <v>60</v>
      </c>
      <c r="J7" s="30" t="s">
        <v>61</v>
      </c>
      <c r="K7" s="26" t="s">
        <v>62</v>
      </c>
      <c r="L7" s="31" t="s">
        <v>63</v>
      </c>
      <c r="M7" s="26" t="s">
        <v>73</v>
      </c>
      <c r="N7" s="32"/>
      <c r="O7" s="33"/>
      <c r="P7" s="26" t="s">
        <v>65</v>
      </c>
      <c r="Q7" s="34">
        <v>80.5</v>
      </c>
      <c r="R7" s="35">
        <v>7.75</v>
      </c>
      <c r="S7" s="36">
        <v>10.39</v>
      </c>
      <c r="T7" s="37">
        <v>10.39</v>
      </c>
      <c r="U7" s="38"/>
      <c r="V7" s="26" t="s">
        <v>66</v>
      </c>
      <c r="W7" s="39">
        <v>43</v>
      </c>
      <c r="X7" s="39">
        <v>33</v>
      </c>
      <c r="Y7" s="39">
        <v>18</v>
      </c>
      <c r="Z7" s="35">
        <v>2</v>
      </c>
      <c r="AA7" s="40">
        <v>1</v>
      </c>
      <c r="AB7" s="41">
        <f t="shared" si="0"/>
        <v>2.5541999999999999E-2</v>
      </c>
      <c r="AC7" s="42">
        <f t="shared" si="12"/>
        <v>2544.828126223475</v>
      </c>
      <c r="AD7" s="43">
        <v>3700</v>
      </c>
      <c r="AE7" s="44">
        <f t="shared" si="13"/>
        <v>1.4539292307692309</v>
      </c>
      <c r="AF7" s="26" t="s">
        <v>67</v>
      </c>
      <c r="AG7" s="45">
        <f t="shared" si="1"/>
        <v>0.32800000000000001</v>
      </c>
      <c r="AH7" s="44">
        <f t="shared" si="2"/>
        <v>3.4079200000000003</v>
      </c>
      <c r="AI7" s="44">
        <f t="shared" si="3"/>
        <v>15.251849230769231</v>
      </c>
      <c r="AJ7" s="45">
        <v>0.06</v>
      </c>
      <c r="AK7" s="44">
        <f t="shared" si="4"/>
        <v>1.714</v>
      </c>
      <c r="AL7" s="45">
        <v>0.1</v>
      </c>
      <c r="AM7" s="44">
        <f t="shared" si="5"/>
        <v>2.8566666666666669</v>
      </c>
      <c r="AN7" s="45">
        <v>0.1</v>
      </c>
      <c r="AO7" s="44">
        <f t="shared" si="6"/>
        <v>2.8566666666666669</v>
      </c>
      <c r="AP7" s="44">
        <f t="shared" si="7"/>
        <v>1.0716666666666654</v>
      </c>
      <c r="AQ7" s="26"/>
      <c r="AR7" s="45"/>
      <c r="AS7" s="44">
        <f t="shared" si="8"/>
        <v>0</v>
      </c>
      <c r="AT7" s="44">
        <f t="shared" si="9"/>
        <v>8.4989999999999988</v>
      </c>
      <c r="AU7" s="44">
        <f t="shared" si="10"/>
        <v>23.75084923076923</v>
      </c>
      <c r="AV7" s="48">
        <f t="shared" si="11"/>
        <v>0.16858170720761154</v>
      </c>
      <c r="AW7" s="44">
        <v>28.566666666666666</v>
      </c>
      <c r="AX7" s="44">
        <v>29.995000000000001</v>
      </c>
      <c r="AY7" s="49">
        <v>59.99</v>
      </c>
      <c r="AZ7" s="45">
        <v>0.5</v>
      </c>
      <c r="BA7" s="46">
        <f t="shared" si="14"/>
        <v>111</v>
      </c>
      <c r="BB7" s="47">
        <v>52</v>
      </c>
      <c r="BC7" s="26">
        <v>59</v>
      </c>
      <c r="BD7" s="40">
        <v>60</v>
      </c>
      <c r="BE7" s="47">
        <f t="shared" si="15"/>
        <v>51</v>
      </c>
    </row>
    <row r="8" spans="1:57" s="2" customFormat="1" ht="54.95" customHeight="1" x14ac:dyDescent="0.25">
      <c r="A8" s="28">
        <v>7</v>
      </c>
      <c r="B8" s="50"/>
      <c r="C8" s="51"/>
      <c r="D8" s="29" t="s">
        <v>2</v>
      </c>
      <c r="E8" s="26"/>
      <c r="F8" s="1" t="s">
        <v>59</v>
      </c>
      <c r="G8" s="26" t="s">
        <v>0</v>
      </c>
      <c r="H8" s="26" t="s">
        <v>68</v>
      </c>
      <c r="I8" s="26" t="s">
        <v>68</v>
      </c>
      <c r="J8" s="30" t="s">
        <v>61</v>
      </c>
      <c r="K8" s="26" t="s">
        <v>62</v>
      </c>
      <c r="L8" s="31" t="s">
        <v>69</v>
      </c>
      <c r="M8" s="26" t="s">
        <v>73</v>
      </c>
      <c r="N8" s="32"/>
      <c r="O8" s="33"/>
      <c r="P8" s="26" t="s">
        <v>65</v>
      </c>
      <c r="Q8" s="34">
        <v>99.8</v>
      </c>
      <c r="R8" s="35">
        <v>7.75</v>
      </c>
      <c r="S8" s="36">
        <v>12.88</v>
      </c>
      <c r="T8" s="37">
        <v>12.88</v>
      </c>
      <c r="U8" s="38"/>
      <c r="V8" s="26" t="s">
        <v>66</v>
      </c>
      <c r="W8" s="39">
        <v>43</v>
      </c>
      <c r="X8" s="39">
        <v>33</v>
      </c>
      <c r="Y8" s="39">
        <v>21</v>
      </c>
      <c r="Z8" s="35">
        <v>2</v>
      </c>
      <c r="AA8" s="40">
        <v>1</v>
      </c>
      <c r="AB8" s="41">
        <f t="shared" si="0"/>
        <v>2.9798999999999999E-2</v>
      </c>
      <c r="AC8" s="42">
        <f t="shared" si="12"/>
        <v>2181.2812510486929</v>
      </c>
      <c r="AD8" s="43">
        <v>3700</v>
      </c>
      <c r="AE8" s="44">
        <f t="shared" si="13"/>
        <v>1.6962507692307693</v>
      </c>
      <c r="AF8" s="26" t="s">
        <v>67</v>
      </c>
      <c r="AG8" s="45">
        <f t="shared" si="1"/>
        <v>0.32800000000000001</v>
      </c>
      <c r="AH8" s="44">
        <f t="shared" si="2"/>
        <v>4.2246400000000008</v>
      </c>
      <c r="AI8" s="44">
        <f t="shared" si="3"/>
        <v>18.800890769230769</v>
      </c>
      <c r="AJ8" s="45">
        <v>0.06</v>
      </c>
      <c r="AK8" s="44">
        <f t="shared" si="4"/>
        <v>1.9997142857142853</v>
      </c>
      <c r="AL8" s="45">
        <v>0.1</v>
      </c>
      <c r="AM8" s="44">
        <f t="shared" si="5"/>
        <v>3.3328571428571423</v>
      </c>
      <c r="AN8" s="45">
        <v>0.1</v>
      </c>
      <c r="AO8" s="44">
        <f t="shared" si="6"/>
        <v>3.3328571428571423</v>
      </c>
      <c r="AP8" s="44">
        <f t="shared" si="7"/>
        <v>0.83357142857142463</v>
      </c>
      <c r="AQ8" s="26"/>
      <c r="AR8" s="45"/>
      <c r="AS8" s="44">
        <f t="shared" si="8"/>
        <v>0</v>
      </c>
      <c r="AT8" s="44">
        <f t="shared" si="9"/>
        <v>9.4989999999999952</v>
      </c>
      <c r="AU8" s="44">
        <f t="shared" si="10"/>
        <v>28.299890769230764</v>
      </c>
      <c r="AV8" s="48">
        <f t="shared" si="11"/>
        <v>0.15088197434798378</v>
      </c>
      <c r="AW8" s="44">
        <v>33.328571428571422</v>
      </c>
      <c r="AX8" s="44">
        <v>34.994999999999997</v>
      </c>
      <c r="AY8" s="49">
        <v>69.989999999999995</v>
      </c>
      <c r="AZ8" s="45">
        <v>0.5</v>
      </c>
      <c r="BA8" s="46">
        <f t="shared" si="14"/>
        <v>136</v>
      </c>
      <c r="BB8" s="47">
        <v>78</v>
      </c>
      <c r="BC8" s="26">
        <v>58</v>
      </c>
      <c r="BD8" s="40">
        <v>70</v>
      </c>
      <c r="BE8" s="47">
        <f t="shared" si="15"/>
        <v>66</v>
      </c>
    </row>
    <row r="9" spans="1:57" s="2" customFormat="1" ht="54.95" customHeight="1" x14ac:dyDescent="0.25">
      <c r="A9" s="28">
        <v>8</v>
      </c>
      <c r="B9" s="50"/>
      <c r="C9" s="51"/>
      <c r="D9" s="29" t="s">
        <v>2</v>
      </c>
      <c r="E9" s="26"/>
      <c r="F9" s="1" t="s">
        <v>59</v>
      </c>
      <c r="G9" s="26" t="s">
        <v>0</v>
      </c>
      <c r="H9" s="26" t="s">
        <v>68</v>
      </c>
      <c r="I9" s="26" t="s">
        <v>68</v>
      </c>
      <c r="J9" s="30" t="s">
        <v>61</v>
      </c>
      <c r="K9" s="26" t="s">
        <v>62</v>
      </c>
      <c r="L9" s="31" t="s">
        <v>70</v>
      </c>
      <c r="M9" s="26" t="s">
        <v>73</v>
      </c>
      <c r="N9" s="32"/>
      <c r="O9" s="32"/>
      <c r="P9" s="26" t="s">
        <v>65</v>
      </c>
      <c r="Q9" s="34">
        <v>106.2</v>
      </c>
      <c r="R9" s="35">
        <v>7.75</v>
      </c>
      <c r="S9" s="36">
        <v>13.7</v>
      </c>
      <c r="T9" s="37">
        <v>13.7</v>
      </c>
      <c r="U9" s="38"/>
      <c r="V9" s="26" t="s">
        <v>66</v>
      </c>
      <c r="W9" s="39">
        <v>43</v>
      </c>
      <c r="X9" s="39">
        <v>33</v>
      </c>
      <c r="Y9" s="39">
        <v>21</v>
      </c>
      <c r="Z9" s="35">
        <v>2</v>
      </c>
      <c r="AA9" s="40">
        <v>1</v>
      </c>
      <c r="AB9" s="41">
        <f t="shared" si="0"/>
        <v>2.9798999999999999E-2</v>
      </c>
      <c r="AC9" s="42">
        <f t="shared" si="12"/>
        <v>2181.2812510486929</v>
      </c>
      <c r="AD9" s="43">
        <v>3700</v>
      </c>
      <c r="AE9" s="44">
        <f t="shared" si="13"/>
        <v>1.6962507692307693</v>
      </c>
      <c r="AF9" s="26" t="s">
        <v>67</v>
      </c>
      <c r="AG9" s="45">
        <f t="shared" si="1"/>
        <v>0.32800000000000001</v>
      </c>
      <c r="AH9" s="44">
        <f t="shared" si="2"/>
        <v>4.4935999999999998</v>
      </c>
      <c r="AI9" s="44">
        <f t="shared" si="3"/>
        <v>19.889850769230769</v>
      </c>
      <c r="AJ9" s="45">
        <v>0.06</v>
      </c>
      <c r="AK9" s="44">
        <f t="shared" si="4"/>
        <v>2.2854285714285711</v>
      </c>
      <c r="AL9" s="45">
        <v>0.1</v>
      </c>
      <c r="AM9" s="44">
        <f t="shared" si="5"/>
        <v>3.809047619047619</v>
      </c>
      <c r="AN9" s="45">
        <v>0.1</v>
      </c>
      <c r="AO9" s="44">
        <f t="shared" si="6"/>
        <v>3.809047619047619</v>
      </c>
      <c r="AP9" s="44">
        <f t="shared" si="7"/>
        <v>0.59547619047619094</v>
      </c>
      <c r="AQ9" s="26"/>
      <c r="AR9" s="45"/>
      <c r="AS9" s="44">
        <f t="shared" si="8"/>
        <v>0</v>
      </c>
      <c r="AT9" s="44">
        <f t="shared" si="9"/>
        <v>10.498999999999999</v>
      </c>
      <c r="AU9" s="44">
        <f t="shared" si="10"/>
        <v>30.388850769230768</v>
      </c>
      <c r="AV9" s="48">
        <f t="shared" si="11"/>
        <v>0.20219294142537048</v>
      </c>
      <c r="AW9" s="44">
        <v>38.090476190476188</v>
      </c>
      <c r="AX9" s="44">
        <v>39.994999999999997</v>
      </c>
      <c r="AY9" s="49">
        <v>79.989999999999995</v>
      </c>
      <c r="AZ9" s="45">
        <v>0.5</v>
      </c>
      <c r="BA9" s="46">
        <f t="shared" si="14"/>
        <v>214</v>
      </c>
      <c r="BB9" s="47">
        <v>116</v>
      </c>
      <c r="BC9" s="26">
        <v>98</v>
      </c>
      <c r="BD9" s="40">
        <v>110</v>
      </c>
      <c r="BE9" s="47">
        <f t="shared" si="15"/>
        <v>104</v>
      </c>
    </row>
    <row r="10" spans="1:57" s="2" customFormat="1" ht="54.95" customHeight="1" x14ac:dyDescent="0.25">
      <c r="A10" s="28">
        <v>9</v>
      </c>
      <c r="B10" s="50"/>
      <c r="C10" s="51"/>
      <c r="D10" s="29" t="s">
        <v>2</v>
      </c>
      <c r="E10" s="26"/>
      <c r="F10" s="1" t="s">
        <v>59</v>
      </c>
      <c r="G10" s="26" t="s">
        <v>0</v>
      </c>
      <c r="H10" s="26" t="s">
        <v>68</v>
      </c>
      <c r="I10" s="26" t="s">
        <v>68</v>
      </c>
      <c r="J10" s="30" t="s">
        <v>61</v>
      </c>
      <c r="K10" s="26" t="s">
        <v>62</v>
      </c>
      <c r="L10" s="31" t="s">
        <v>71</v>
      </c>
      <c r="M10" s="26" t="s">
        <v>73</v>
      </c>
      <c r="N10" s="32"/>
      <c r="O10" s="33"/>
      <c r="P10" s="26" t="s">
        <v>65</v>
      </c>
      <c r="Q10" s="34">
        <v>120.6</v>
      </c>
      <c r="R10" s="35">
        <v>7.75</v>
      </c>
      <c r="S10" s="36">
        <v>15.56</v>
      </c>
      <c r="T10" s="37">
        <v>15.56</v>
      </c>
      <c r="U10" s="38"/>
      <c r="V10" s="26" t="s">
        <v>66</v>
      </c>
      <c r="W10" s="39">
        <v>43</v>
      </c>
      <c r="X10" s="39">
        <v>33</v>
      </c>
      <c r="Y10" s="39">
        <v>21</v>
      </c>
      <c r="Z10" s="35">
        <v>2</v>
      </c>
      <c r="AA10" s="40">
        <v>1</v>
      </c>
      <c r="AB10" s="41">
        <f t="shared" si="0"/>
        <v>2.9798999999999999E-2</v>
      </c>
      <c r="AC10" s="42">
        <f t="shared" si="12"/>
        <v>2181.2812510486929</v>
      </c>
      <c r="AD10" s="43">
        <v>3700</v>
      </c>
      <c r="AE10" s="44">
        <f t="shared" si="13"/>
        <v>1.6962507692307693</v>
      </c>
      <c r="AF10" s="26" t="s">
        <v>67</v>
      </c>
      <c r="AG10" s="45">
        <f t="shared" si="1"/>
        <v>0.32800000000000001</v>
      </c>
      <c r="AH10" s="44">
        <f t="shared" si="2"/>
        <v>5.1036800000000007</v>
      </c>
      <c r="AI10" s="44">
        <f t="shared" si="3"/>
        <v>22.359930769230772</v>
      </c>
      <c r="AJ10" s="45">
        <v>0.06</v>
      </c>
      <c r="AK10" s="44">
        <f t="shared" si="4"/>
        <v>2.5711428571428567</v>
      </c>
      <c r="AL10" s="45">
        <v>0.1</v>
      </c>
      <c r="AM10" s="44">
        <f t="shared" si="5"/>
        <v>4.2852380952380953</v>
      </c>
      <c r="AN10" s="45">
        <v>0.1</v>
      </c>
      <c r="AO10" s="44">
        <f t="shared" si="6"/>
        <v>4.2852380952380953</v>
      </c>
      <c r="AP10" s="44">
        <f t="shared" si="7"/>
        <v>0.35738095238095013</v>
      </c>
      <c r="AQ10" s="26"/>
      <c r="AR10" s="45"/>
      <c r="AS10" s="44">
        <f t="shared" si="8"/>
        <v>0</v>
      </c>
      <c r="AT10" s="44">
        <f t="shared" si="9"/>
        <v>11.498999999999999</v>
      </c>
      <c r="AU10" s="44">
        <f t="shared" si="10"/>
        <v>33.858930769230767</v>
      </c>
      <c r="AV10" s="48">
        <f t="shared" si="11"/>
        <v>0.2098704898834913</v>
      </c>
      <c r="AW10" s="44">
        <v>42.852380952380948</v>
      </c>
      <c r="AX10" s="44">
        <v>44.994999999999997</v>
      </c>
      <c r="AY10" s="49">
        <v>89.99</v>
      </c>
      <c r="AZ10" s="45">
        <v>0.5</v>
      </c>
      <c r="BA10" s="46">
        <f t="shared" si="14"/>
        <v>132</v>
      </c>
      <c r="BB10" s="47">
        <v>78</v>
      </c>
      <c r="BC10" s="26">
        <v>54</v>
      </c>
      <c r="BD10" s="40">
        <v>70</v>
      </c>
      <c r="BE10" s="47">
        <f t="shared" si="15"/>
        <v>62</v>
      </c>
    </row>
    <row r="11" spans="1:57" s="2" customFormat="1" ht="54.95" customHeight="1" x14ac:dyDescent="0.25">
      <c r="A11" s="28">
        <v>10</v>
      </c>
      <c r="B11" s="50"/>
      <c r="C11" s="51"/>
      <c r="D11" s="29" t="s">
        <v>2</v>
      </c>
      <c r="E11" s="26"/>
      <c r="F11" s="1" t="s">
        <v>59</v>
      </c>
      <c r="G11" s="26" t="s">
        <v>0</v>
      </c>
      <c r="H11" s="26" t="s">
        <v>68</v>
      </c>
      <c r="I11" s="26" t="s">
        <v>68</v>
      </c>
      <c r="J11" s="30" t="s">
        <v>61</v>
      </c>
      <c r="K11" s="26" t="s">
        <v>62</v>
      </c>
      <c r="L11" s="31" t="s">
        <v>72</v>
      </c>
      <c r="M11" s="26" t="s">
        <v>73</v>
      </c>
      <c r="N11" s="32"/>
      <c r="O11" s="33"/>
      <c r="P11" s="26" t="s">
        <v>65</v>
      </c>
      <c r="Q11" s="34">
        <v>124.5</v>
      </c>
      <c r="R11" s="35">
        <v>7.75</v>
      </c>
      <c r="S11" s="36">
        <v>16.059999999999999</v>
      </c>
      <c r="T11" s="37">
        <v>16.059999999999999</v>
      </c>
      <c r="U11" s="38"/>
      <c r="V11" s="26" t="s">
        <v>66</v>
      </c>
      <c r="W11" s="39">
        <v>43</v>
      </c>
      <c r="X11" s="39">
        <v>33</v>
      </c>
      <c r="Y11" s="39">
        <v>21</v>
      </c>
      <c r="Z11" s="35">
        <v>2</v>
      </c>
      <c r="AA11" s="40">
        <v>1</v>
      </c>
      <c r="AB11" s="41">
        <f t="shared" si="0"/>
        <v>2.9798999999999999E-2</v>
      </c>
      <c r="AC11" s="42">
        <f t="shared" si="12"/>
        <v>2181.2812510486929</v>
      </c>
      <c r="AD11" s="43">
        <v>3700</v>
      </c>
      <c r="AE11" s="44">
        <f t="shared" si="13"/>
        <v>1.6962507692307693</v>
      </c>
      <c r="AF11" s="26" t="s">
        <v>67</v>
      </c>
      <c r="AG11" s="45">
        <f t="shared" si="1"/>
        <v>0.32800000000000001</v>
      </c>
      <c r="AH11" s="44">
        <f t="shared" si="2"/>
        <v>5.2676799999999995</v>
      </c>
      <c r="AI11" s="44">
        <f t="shared" si="3"/>
        <v>23.023930769230766</v>
      </c>
      <c r="AJ11" s="45">
        <v>0.06</v>
      </c>
      <c r="AK11" s="44">
        <f t="shared" si="4"/>
        <v>2.5711428571428567</v>
      </c>
      <c r="AL11" s="45">
        <v>0.1</v>
      </c>
      <c r="AM11" s="44">
        <f t="shared" si="5"/>
        <v>4.2852380952380953</v>
      </c>
      <c r="AN11" s="45">
        <v>0.1</v>
      </c>
      <c r="AO11" s="44">
        <f t="shared" si="6"/>
        <v>4.2852380952380953</v>
      </c>
      <c r="AP11" s="44">
        <f t="shared" si="7"/>
        <v>0.35738095238095013</v>
      </c>
      <c r="AQ11" s="26"/>
      <c r="AR11" s="45"/>
      <c r="AS11" s="44">
        <f t="shared" si="8"/>
        <v>0</v>
      </c>
      <c r="AT11" s="44">
        <f t="shared" si="9"/>
        <v>11.498999999999999</v>
      </c>
      <c r="AU11" s="44">
        <f t="shared" si="10"/>
        <v>34.522930769230769</v>
      </c>
      <c r="AV11" s="48">
        <f t="shared" si="11"/>
        <v>0.19437543487737946</v>
      </c>
      <c r="AW11" s="44">
        <v>42.852380952380948</v>
      </c>
      <c r="AX11" s="44">
        <v>44.994999999999997</v>
      </c>
      <c r="AY11" s="49">
        <v>89.99</v>
      </c>
      <c r="AZ11" s="45">
        <v>0.5</v>
      </c>
      <c r="BA11" s="46">
        <f t="shared" si="14"/>
        <v>40</v>
      </c>
      <c r="BB11" s="47">
        <v>18</v>
      </c>
      <c r="BC11" s="26">
        <v>22</v>
      </c>
      <c r="BD11" s="40">
        <v>20</v>
      </c>
      <c r="BE11" s="47">
        <f t="shared" si="15"/>
        <v>20</v>
      </c>
    </row>
  </sheetData>
  <protectedRanges>
    <protectedRange sqref="E2:F11 Z2:AX11 AZ2:AZ11 A2:B11 M2:V11" name="Range1"/>
    <protectedRange sqref="K2:K11" name="Range1_1"/>
    <protectedRange sqref="C2:C11" name="Range1_2"/>
    <protectedRange sqref="G2:G11" name="Range1_4"/>
    <protectedRange sqref="AY2:AY11" name="Range1_3"/>
  </protectedRanges>
  <mergeCells count="4">
    <mergeCell ref="B2:B6"/>
    <mergeCell ref="B7:B11"/>
    <mergeCell ref="C2:C6"/>
    <mergeCell ref="C7:C11"/>
  </mergeCells>
  <phoneticPr fontId="8" type="noConversion"/>
  <pageMargins left="0.75" right="0.75" top="1" bottom="1" header="0.5" footer="0.5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0000000}">
          <x14:formula1>
            <xm:f>'file:///C:\Users\Lululin\Library\Containers\com.microsoft.Outlook\Data\tmp\Outlook Temp\Users\Lululin\Desktop\Adult 2025\MPE Abstract\192.168.20.8\Users\Lululin\Desktop\Adult 2025\Darcy\[JLA Ecomm- MP Darcy commitment- 09272025.xlsx]Data'!#REF!</xm:f>
          </x14:formula1>
          <xm:sqref>P2:P11 V2:V11</xm:sqref>
        </x14:dataValidation>
        <x14:dataValidation type="list" allowBlank="1" showInputMessage="1" showErrorMessage="1" xr:uid="{00000000-0002-0000-0100-000001000000}">
          <x14:formula1>
            <xm:f>'file:///C:\Users\Lululin\Library\Containers\com.microsoft.Outlook\Data\tmp\Outlook Temp\Users\Lululin\Desktop\Adult 2025\MPE Abstract\192.168.20.8\Users\Lululin\Desktop\Adult 2025\Darcy\[JLA Ecomm- MP Darcy commitment- 09272025.xlsx]ValueSelect'!#REF!</xm:f>
          </x14:formula1>
          <xm:sqref>D2:E11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allowEditUser xmlns="https://web.wps.cn/et/2018/main" xmlns:s="http://schemas.openxmlformats.org/spreadsheetml/2006/main" hasInvisiblePropRange="0">
  <rangeList sheetStid="9" master="" otherUserPermission="visible">
    <arrUserId title="区域1_1" rangeCreator="" othersAccessPermission="edit"/>
  </rangeList>
  <rangeList sheetStid="7" master="" otherUserPermission="visible">
    <arrUserId title="Range1" rangeCreator="" othersAccessPermission="edit"/>
    <arrUserId title="Range1_1" rangeCreator="" othersAccessPermission="edit"/>
    <arrUserId title="Range1_2" rangeCreator="" othersAccessPermission="edit"/>
    <arrUserId title="Range1_4" rangeCreator="" othersAccessPermission="edit"/>
    <arrUserId title="Range1_3" rangeCreator="" othersAccessPermission="edit"/>
  </rangeList>
  <rangeList sheetStid="13" master="" otherUserPermission="visible"/>
  <rangeList sheetStid="10" master="" otherUserPermission="visible"/>
  <rangeList sheetStid="11" master="" otherUserPermission="visible"/>
  <rangeList sheetStid="12" master="" otherUserPermission="visible"/>
</allowEditUser>
</file>

<file path=customXml/item2.xml><?xml version="1.0" encoding="utf-8"?>
<comments xmlns="https://web.wps.cn/et/2018/main" xmlns:s="http://schemas.openxmlformats.org/spreadsheetml/2006/main">
  <commentList sheetStid="9">
    <comment s:ref="C3" rgbClr="102E4E"/>
    <comment s:ref="C4" rgbClr="102E4E"/>
    <comment s:ref="A6" rgbClr="102E4E"/>
  </commentList>
  <commentList sheetStid="7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  <comment s:ref="AX3" rgbClr="42C546"/>
  </commentList>
  <commentList sheetStid="13">
    <comment s:ref="S3" rgbClr="42C546"/>
    <comment s:ref="AB3" rgbClr="42C546"/>
    <comment s:ref="AC3" rgbClr="42C546"/>
    <comment s:ref="AE3" rgbClr="42C546"/>
    <comment s:ref="AH3" rgbClr="42C546"/>
    <comment s:ref="AI3" rgbClr="42C546"/>
    <comment s:ref="AK3" rgbClr="42C546"/>
    <comment s:ref="AM3" rgbClr="42C546"/>
    <comment s:ref="AO3" rgbClr="42C546"/>
    <comment s:ref="AP3" rgbClr="42C546"/>
    <comment s:ref="AS3" rgbClr="42C546"/>
    <comment s:ref="AT3" rgbClr="42C546"/>
    <comment s:ref="AU3" rgbClr="42C546"/>
    <comment s:ref="AV3" rgbClr="42C546"/>
    <comment s:ref="AW3" rgbClr="42C546"/>
  </commentList>
</comments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omni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彭萍萍</dc:creator>
  <cp:lastModifiedBy>张莉</cp:lastModifiedBy>
  <dcterms:created xsi:type="dcterms:W3CDTF">2024-02-11T22:17:00Z</dcterms:created>
  <dcterms:modified xsi:type="dcterms:W3CDTF">2026-02-27T06:02:54Z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CA8DC2ACA58B4651B3410F97550E9B76_12</vt:lpwstr>
  </property>
  <property fmtid="{D5CDD505-2E9C-101B-9397-08002B2CF9AE}" pid="4" name="CalculationRule">
    <vt:i4>0</vt:i4>
  </property>
</Properties>
</file>