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7402F40-278E-4146-8138-02E2D1BB8AF8}" xr6:coauthVersionLast="47" xr6:coauthVersionMax="47" xr10:uidLastSave="{00000000-0000-0000-0000-000000000000}"/>
  <bookViews>
    <workbookView xWindow="-110" yWindow="-110" windowWidth="19420" windowHeight="11500" xr2:uid="{C47B3262-DE2D-4C64-BE03-CEFFF844803E}"/>
  </bookViews>
  <sheets>
    <sheet name="Item - HG Sele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5" i="1" l="1"/>
  <c r="BC15" i="1"/>
  <c r="AY15" i="1"/>
  <c r="AS15" i="1"/>
  <c r="AP15" i="1"/>
  <c r="AN15" i="1"/>
  <c r="AJ15" i="1"/>
  <c r="AD15" i="1"/>
  <c r="AF15" i="1" s="1"/>
  <c r="AH15" i="1" s="1"/>
  <c r="S15" i="1"/>
  <c r="BD14" i="1"/>
  <c r="BC14" i="1"/>
  <c r="AY14" i="1"/>
  <c r="AS14" i="1"/>
  <c r="AP14" i="1"/>
  <c r="AN14" i="1"/>
  <c r="AJ14" i="1"/>
  <c r="AD14" i="1"/>
  <c r="AF14" i="1" s="1"/>
  <c r="AH14" i="1" s="1"/>
  <c r="S14" i="1"/>
  <c r="BD13" i="1"/>
  <c r="BC13" i="1"/>
  <c r="AY13" i="1"/>
  <c r="AS13" i="1"/>
  <c r="AP13" i="1"/>
  <c r="AN13" i="1"/>
  <c r="AJ13" i="1"/>
  <c r="AD13" i="1"/>
  <c r="AF13" i="1" s="1"/>
  <c r="AH13" i="1" s="1"/>
  <c r="S13" i="1"/>
  <c r="I13" i="1"/>
  <c r="BD12" i="1"/>
  <c r="BC12" i="1"/>
  <c r="AY12" i="1"/>
  <c r="AS12" i="1"/>
  <c r="AP12" i="1"/>
  <c r="AN12" i="1"/>
  <c r="AJ12" i="1"/>
  <c r="AD12" i="1"/>
  <c r="AF12" i="1" s="1"/>
  <c r="AH12" i="1" s="1"/>
  <c r="S12" i="1"/>
  <c r="I12" i="1"/>
  <c r="BD11" i="1"/>
  <c r="BC11" i="1"/>
  <c r="AY11" i="1"/>
  <c r="AS11" i="1"/>
  <c r="AP11" i="1"/>
  <c r="AN11" i="1"/>
  <c r="AJ11" i="1"/>
  <c r="AD11" i="1"/>
  <c r="AF11" i="1" s="1"/>
  <c r="AH11" i="1" s="1"/>
  <c r="S11" i="1"/>
  <c r="I11" i="1"/>
  <c r="BD10" i="1"/>
  <c r="BC10" i="1"/>
  <c r="AY10" i="1"/>
  <c r="AS10" i="1"/>
  <c r="AP10" i="1"/>
  <c r="AN10" i="1"/>
  <c r="AJ10" i="1"/>
  <c r="AD10" i="1"/>
  <c r="AF10" i="1" s="1"/>
  <c r="AH10" i="1" s="1"/>
  <c r="S10" i="1"/>
  <c r="BD9" i="1"/>
  <c r="BC9" i="1"/>
  <c r="AY9" i="1"/>
  <c r="AS9" i="1"/>
  <c r="AP9" i="1"/>
  <c r="AN9" i="1"/>
  <c r="AJ9" i="1"/>
  <c r="AD9" i="1"/>
  <c r="AF9" i="1" s="1"/>
  <c r="AH9" i="1" s="1"/>
  <c r="S9" i="1"/>
  <c r="BD8" i="1"/>
  <c r="BC8" i="1"/>
  <c r="AY8" i="1"/>
  <c r="AS8" i="1"/>
  <c r="AP8" i="1"/>
  <c r="AN8" i="1"/>
  <c r="AJ8" i="1"/>
  <c r="AD8" i="1"/>
  <c r="AF8" i="1" s="1"/>
  <c r="AH8" i="1" s="1"/>
  <c r="S8" i="1"/>
  <c r="BD7" i="1"/>
  <c r="BC7" i="1"/>
  <c r="AY7" i="1"/>
  <c r="AS7" i="1"/>
  <c r="AP7" i="1"/>
  <c r="AN7" i="1"/>
  <c r="AJ7" i="1"/>
  <c r="AD7" i="1"/>
  <c r="AF7" i="1" s="1"/>
  <c r="AH7" i="1" s="1"/>
  <c r="S7" i="1"/>
  <c r="BD6" i="1"/>
  <c r="BC6" i="1"/>
  <c r="AY6" i="1"/>
  <c r="AS6" i="1"/>
  <c r="AP6" i="1"/>
  <c r="AN6" i="1"/>
  <c r="AJ6" i="1"/>
  <c r="AD6" i="1"/>
  <c r="AF6" i="1" s="1"/>
  <c r="AH6" i="1" s="1"/>
  <c r="S6" i="1"/>
  <c r="I6" i="1"/>
  <c r="BD5" i="1"/>
  <c r="BC5" i="1"/>
  <c r="AY5" i="1"/>
  <c r="AS5" i="1"/>
  <c r="AP5" i="1"/>
  <c r="AN5" i="1"/>
  <c r="AJ5" i="1"/>
  <c r="AD5" i="1"/>
  <c r="AF5" i="1" s="1"/>
  <c r="AH5" i="1" s="1"/>
  <c r="S5" i="1"/>
  <c r="I5" i="1"/>
  <c r="BD4" i="1"/>
  <c r="BC4" i="1"/>
  <c r="AY4" i="1"/>
  <c r="AS4" i="1"/>
  <c r="AP4" i="1"/>
  <c r="AN4" i="1"/>
  <c r="AJ4" i="1"/>
  <c r="AD4" i="1"/>
  <c r="AF4" i="1" s="1"/>
  <c r="AH4" i="1" s="1"/>
  <c r="S4" i="1"/>
  <c r="I4" i="1"/>
  <c r="BD3" i="1"/>
  <c r="BC3" i="1"/>
  <c r="AY3" i="1"/>
  <c r="AS3" i="1"/>
  <c r="AP3" i="1"/>
  <c r="AN3" i="1"/>
  <c r="AJ3" i="1"/>
  <c r="AD3" i="1"/>
  <c r="AF3" i="1" s="1"/>
  <c r="AH3" i="1" s="1"/>
  <c r="S3" i="1"/>
  <c r="I3" i="1"/>
  <c r="BD2" i="1"/>
  <c r="BC2" i="1"/>
  <c r="AY2" i="1"/>
  <c r="AS2" i="1"/>
  <c r="AP2" i="1"/>
  <c r="AN2" i="1"/>
  <c r="AJ2" i="1"/>
  <c r="AD2" i="1"/>
  <c r="AF2" i="1" s="1"/>
  <c r="AH2" i="1" s="1"/>
  <c r="S2" i="1"/>
  <c r="AK10" i="1" l="1"/>
  <c r="AT13" i="1"/>
  <c r="AT9" i="1"/>
  <c r="AT8" i="1"/>
  <c r="AK8" i="1"/>
  <c r="AL8" i="1" s="1"/>
  <c r="AU8" i="1" s="1"/>
  <c r="AT2" i="1"/>
  <c r="AK13" i="1"/>
  <c r="AL13" i="1" s="1"/>
  <c r="AU13" i="1" s="1"/>
  <c r="AT12" i="1"/>
  <c r="AK4" i="1"/>
  <c r="AL4" i="1" s="1"/>
  <c r="AT4" i="1"/>
  <c r="AT3" i="1"/>
  <c r="AT11" i="1"/>
  <c r="AK12" i="1"/>
  <c r="AL12" i="1" s="1"/>
  <c r="AT6" i="1"/>
  <c r="AK15" i="1"/>
  <c r="AK6" i="1"/>
  <c r="AL6" i="1" s="1"/>
  <c r="AK7" i="1"/>
  <c r="AL7" i="1" s="1"/>
  <c r="AT15" i="1"/>
  <c r="AL15" i="1"/>
  <c r="AU15" i="1" s="1"/>
  <c r="AV15" i="1" s="1"/>
  <c r="AT7" i="1"/>
  <c r="AT5" i="1"/>
  <c r="AK11" i="1"/>
  <c r="AL11" i="1" s="1"/>
  <c r="AT10" i="1"/>
  <c r="AT14" i="1"/>
  <c r="AK14" i="1"/>
  <c r="AL14" i="1" s="1"/>
  <c r="AK3" i="1"/>
  <c r="AL3" i="1" s="1"/>
  <c r="AK9" i="1"/>
  <c r="AL9" i="1" s="1"/>
  <c r="AU9" i="1" s="1"/>
  <c r="AK2" i="1"/>
  <c r="AL2" i="1" s="1"/>
  <c r="AK5" i="1"/>
  <c r="AL5" i="1" s="1"/>
  <c r="AL10" i="1"/>
  <c r="AU14" i="1" l="1"/>
  <c r="BB14" i="1" s="1"/>
  <c r="AU12" i="1"/>
  <c r="BB12" i="1" s="1"/>
  <c r="AU11" i="1"/>
  <c r="BB11" i="1" s="1"/>
  <c r="AU2" i="1"/>
  <c r="BB2" i="1" s="1"/>
  <c r="AU3" i="1"/>
  <c r="BB3" i="1" s="1"/>
  <c r="AU4" i="1"/>
  <c r="AU6" i="1"/>
  <c r="BB4" i="1"/>
  <c r="AV4" i="1"/>
  <c r="BB13" i="1"/>
  <c r="AV13" i="1"/>
  <c r="AU7" i="1"/>
  <c r="BB7" i="1" s="1"/>
  <c r="AU10" i="1"/>
  <c r="BB10" i="1" s="1"/>
  <c r="BB15" i="1"/>
  <c r="AU5" i="1"/>
  <c r="BB5" i="1" s="1"/>
  <c r="BB9" i="1"/>
  <c r="AV9" i="1"/>
  <c r="BB6" i="1"/>
  <c r="AV6" i="1"/>
  <c r="BB8" i="1"/>
  <c r="AV8" i="1"/>
  <c r="AV11" i="1" l="1"/>
  <c r="AV7" i="1"/>
  <c r="AV12" i="1"/>
  <c r="AV14" i="1"/>
  <c r="AV3" i="1"/>
  <c r="AV2" i="1"/>
  <c r="AV10" i="1"/>
  <c r="AV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D8532CA-CFE4-4F8A-8E27-CD3A5B427CD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281E97D-E31A-4BA1-B578-FBD869C208B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A80C3226-2A30-461A-9776-DFBA26E50EF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5667224-6C82-4233-8621-5938FB2A335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E4697E2A-F972-464B-84C0-24B69DDD2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026BDBE-C92A-410E-A824-A23350320D76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B085A774-E704-4838-9EF4-D048297B15E7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0A53F0A3-8461-40A1-8D38-F60CF0221D0D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B571C37B-EBCB-44FC-B8A5-5ADADF6A0BB1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5E41A384-0835-4B19-A36B-99F5831D68E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ADF4A47-61C1-40B1-A7A4-90EBE5686FE5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42F09E7A-268B-4BA7-94F5-AD28414AFB3C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A955F00C-90BC-49B7-B5B8-7FBB142E575E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1CD1F7C9-29AF-4D04-AB53-0E7DDECAEC56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0E1499BD-8B57-45EC-B4E8-CEF92DC9E2FA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E4735A92-B21A-4BEF-8B78-DB8A0CBCD9BB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<sst xmlns="http://schemas.openxmlformats.org/spreadsheetml/2006/main" count="284" uniqueCount="136">
  <si>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</si>
  <si>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</si>
  <si>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</si>
  <si>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</si>
  <si>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</si>
  <si>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</si>
  <si>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</si>
  <si>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</si>
  <si>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</si>
  <si>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</si>
  <si>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</si>
  <si>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</si>
  <si>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</si>
  <si>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</si>
  <si>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</si>
  <si>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</si>
  <si>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</si>
  <si>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</si>
  <si>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</si>
  <si>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</si>
  <si>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</si>
  <si>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</si>
  <si>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</si>
  <si>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</si>
  <si>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</si>
  <si>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</si>
  <si>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</si>
  <si>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</si>
  <si>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</si>
  <si>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</si>
  <si>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</si>
  <si>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</si>
  <si>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</si>
  <si>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</si>
  <si>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</si>
  <si>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</si>
  <si>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</si>
  <si>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</si>
  <si>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</si>
  <si>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</si>
  <si>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</si>
  <si>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</si>
  <si>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</si>
  <si>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</si>
  <si>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</si>
  <si>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</si>
  <si>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</si>
  <si>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</si>
  <si>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</si>
  <si>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</si>
  <si>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</si>
  <si>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</si>
  <si>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</si>
  <si>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</si>
  <si>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</si>
  <si>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</si>
  <si>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</si>
  <si>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</si>
  <si>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</si>
  <si>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</si>
  <si>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</si>
  <si>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</si>
  <si>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Brand</t>
  </si>
  <si>
    <t>BATH ACCESSORIES(71)</t>
  </si>
  <si>
    <t>Resin Lotion Pump(plastic black  pump )</t>
  </si>
  <si>
    <r>
      <t xml:space="preserve">clear </t>
    </r>
    <r>
      <rPr>
        <sz val="11"/>
        <rFont val="Arial"/>
        <family val="2"/>
      </rPr>
      <t>resin+hand painted</t>
    </r>
  </si>
  <si>
    <t>Piece</t>
  </si>
  <si>
    <t>Normal</t>
  </si>
  <si>
    <t xml:space="preserve">2 pcs LP per inner box ,8 pcs per carton. </t>
  </si>
  <si>
    <t>8424.89.9000</t>
  </si>
  <si>
    <t>Yantian,China</t>
  </si>
  <si>
    <t>China</t>
  </si>
  <si>
    <t>S-DGDH</t>
    <phoneticPr fontId="9" type="noConversion"/>
  </si>
  <si>
    <t>Resin Lotion Pump(plastic chrome  pump )</t>
  </si>
  <si>
    <t>Bat Pumpkin</t>
    <phoneticPr fontId="7" type="noConversion"/>
  </si>
  <si>
    <r>
      <rPr>
        <b/>
        <sz val="11"/>
        <color rgb="FFFF0000"/>
        <rFont val="Arial"/>
        <family val="2"/>
      </rPr>
      <t>ceramic</t>
    </r>
    <r>
      <rPr>
        <sz val="11"/>
        <rFont val="Arial"/>
        <family val="2"/>
      </rPr>
      <t xml:space="preserve"> Lotion Pump(w/plastic pump)</t>
    </r>
  </si>
  <si>
    <t>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</si>
  <si>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手彩</t>
    </r>
  </si>
  <si>
    <t>4.65x4.65x6.91"</t>
    <phoneticPr fontId="9" type="noConversion"/>
  </si>
  <si>
    <t>orange</t>
    <phoneticPr fontId="9" type="noConversion"/>
  </si>
  <si>
    <t>HG71-5140</t>
  </si>
  <si>
    <t>S-CZCW</t>
  </si>
  <si>
    <t>resin+hand painted</t>
  </si>
  <si>
    <t>Manor Haunted House</t>
  </si>
  <si>
    <r>
      <t xml:space="preserve">clear </t>
    </r>
    <r>
      <rPr>
        <sz val="11"/>
        <rFont val="Arial"/>
        <family val="2"/>
      </rPr>
      <t>resin+hand painted</t>
    </r>
    <r>
      <rPr>
        <sz val="11"/>
        <color rgb="FFFF0000"/>
        <rFont val="Arial"/>
        <family val="2"/>
      </rPr>
      <t xml:space="preserve">
Light up</t>
    </r>
  </si>
  <si>
    <t>4.5x3.5x8.5"</t>
  </si>
  <si>
    <t>HG71-5141</t>
    <phoneticPr fontId="18" type="noConversion"/>
  </si>
  <si>
    <r>
      <rPr>
        <sz val="11"/>
        <rFont val="黑体"/>
        <family val="3"/>
        <charset val="134"/>
      </rPr>
      <t>带线灯</t>
    </r>
  </si>
  <si>
    <t>Sweet Haunted House</t>
  </si>
  <si>
    <t>HG71-5142</t>
  </si>
  <si>
    <t>Spooky Tree Haunted House</t>
  </si>
  <si>
    <t>4.2x4.2x9.5"</t>
  </si>
  <si>
    <t>HG71-5143</t>
  </si>
  <si>
    <t>Mummy Cat</t>
  </si>
  <si>
    <t>4.7x3.5x8.1"</t>
  </si>
  <si>
    <t>HG71-5144</t>
    <phoneticPr fontId="18" type="noConversion"/>
  </si>
  <si>
    <t>Witch Dog</t>
    <phoneticPr fontId="9" type="noConversion"/>
  </si>
  <si>
    <t>lotion pump (plastic black  pump)</t>
    <phoneticPr fontId="9" type="noConversion"/>
  </si>
  <si>
    <t>Resin</t>
  </si>
  <si>
    <t>4x3.5x8.7”</t>
    <phoneticPr fontId="9" type="noConversion"/>
  </si>
  <si>
    <t>HG71-5145</t>
  </si>
  <si>
    <t>S-DGJY</t>
  </si>
  <si>
    <t>Ghost Bat Dog</t>
    <phoneticPr fontId="9" type="noConversion"/>
  </si>
  <si>
    <t>lotion pump (plastic gold pump)</t>
    <phoneticPr fontId="9" type="noConversion"/>
  </si>
  <si>
    <t>4.2x3.7x8.6"</t>
    <phoneticPr fontId="9" type="noConversion"/>
  </si>
  <si>
    <t>HG71-5146</t>
  </si>
  <si>
    <t>Halloween Bear</t>
    <phoneticPr fontId="9" type="noConversion"/>
  </si>
  <si>
    <t>lotion pump (plastic chrome pump)</t>
    <phoneticPr fontId="9" type="noConversion"/>
  </si>
  <si>
    <t>Resin</t>
    <phoneticPr fontId="9" type="noConversion"/>
  </si>
  <si>
    <t>4.2x3.9x8.9"</t>
    <phoneticPr fontId="9" type="noConversion"/>
  </si>
  <si>
    <t>HG71-5147</t>
  </si>
  <si>
    <t>Frankenstein</t>
    <phoneticPr fontId="7" type="noConversion"/>
  </si>
  <si>
    <t>ceramic 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</si>
  <si>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手彩多色</t>
    </r>
  </si>
  <si>
    <t>4.4x3.5x7.86"</t>
    <phoneticPr fontId="9" type="noConversion"/>
  </si>
  <si>
    <t>black&amp;green</t>
    <phoneticPr fontId="9" type="noConversion"/>
  </si>
  <si>
    <t>HG71-5148</t>
  </si>
  <si>
    <t>Witch Ghost</t>
  </si>
  <si>
    <t>4.3x4.3x8"</t>
  </si>
  <si>
    <t>HG71-5149</t>
  </si>
  <si>
    <t>Cheeta Cat Ghost</t>
  </si>
  <si>
    <t>4.5x4.5x8.7"</t>
  </si>
  <si>
    <t>HG71-5150</t>
    <phoneticPr fontId="18" type="noConversion"/>
  </si>
  <si>
    <r>
      <rPr>
        <sz val="11"/>
        <rFont val="黑体"/>
        <family val="3"/>
        <charset val="134"/>
      </rPr>
      <t>眼镜</t>
    </r>
    <r>
      <rPr>
        <sz val="11"/>
        <rFont val="Arial"/>
        <family val="2"/>
      </rPr>
      <t>+</t>
    </r>
    <r>
      <rPr>
        <sz val="11"/>
        <rFont val="黑体"/>
        <family val="3"/>
        <charset val="134"/>
      </rPr>
      <t>包包亮光</t>
    </r>
  </si>
  <si>
    <t>Party Ghost</t>
  </si>
  <si>
    <t>4.1x4.1x8.7"</t>
  </si>
  <si>
    <t>HG71-5151</t>
  </si>
  <si>
    <t>The Grimley's</t>
    <phoneticPr fontId="9" type="noConversion"/>
  </si>
  <si>
    <t>lotion pump (plastic black pump)</t>
    <phoneticPr fontId="9" type="noConversion"/>
  </si>
  <si>
    <t>4.1x3.6x8.8"</t>
    <phoneticPr fontId="9" type="noConversion"/>
  </si>
  <si>
    <t>HG71-5152</t>
    <phoneticPr fontId="18" type="noConversion"/>
  </si>
  <si>
    <t>Resist – Ghost Pink, Ghost Black, Bats, JOL</t>
    <phoneticPr fontId="7" type="noConversion"/>
  </si>
  <si>
    <r>
      <t xml:space="preserve">stoneware, </t>
    </r>
    <r>
      <rPr>
        <sz val="11"/>
        <rFont val="宋体"/>
        <family val="3"/>
        <charset val="134"/>
      </rPr>
      <t>擦釉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手彩</t>
    </r>
  </si>
  <si>
    <t>3x3x8.16"</t>
    <phoneticPr fontId="9" type="noConversion"/>
  </si>
  <si>
    <t>black/pink</t>
    <phoneticPr fontId="9" type="noConversion"/>
  </si>
  <si>
    <t>HG71-5153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</si>
</sst>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_);[Red]\(0.0\)"/>
    <numFmt numFmtId="181" formatCode="_(* #,##0_);_(* \(#,##0\);_(* &quot;-&quot;??_);_(@_)"/>
    <numFmt numFmtId="182" formatCode="0.0%"/>
    <numFmt numFmtId="183" formatCode="[$-409]d/mmm;@"/>
    <numFmt numFmtId="184" formatCode="0_);[Red]\(0\)"/>
    <numFmt numFmtId="185" formatCode="0.00_ "/>
    <numFmt numFmtId="186" formatCode="[$$-409]#,##0.000000"/>
  </numFmts>
  <fonts count="2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Calibri"/>
      <family val="2"/>
    </font>
    <font>
      <sz val="11"/>
      <color indexed="8"/>
      <name val="Arial"/>
      <family val="2"/>
    </font>
    <font>
      <sz val="12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183" fontId="11" fillId="0" borderId="0"/>
    <xf numFmtId="0" fontId="5" fillId="0" borderId="0"/>
    <xf numFmtId="0" fontId="5" fillId="0" borderId="0"/>
    <xf numFmtId="186" fontId="5" fillId="0" borderId="0" applyProtection="0"/>
    <xf numFmtId="186" fontId="11" fillId="0" borderId="0" applyProtection="0"/>
    <xf numFmtId="186" fontId="5" fillId="0" borderId="0"/>
    <xf numFmtId="179" fontId="11" fillId="0" borderId="0"/>
    <xf numFmtId="179" fontId="20" fillId="0" borderId="0"/>
    <xf numFmtId="0" fontId="1" fillId="0" borderId="0"/>
    <xf numFmtId="0" fontId="11" fillId="0" borderId="0"/>
  </cellStyleXfs>
  <cellXfs count="8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9" fillId="0" borderId="2" xfId="3" applyFont="1" applyBorder="1" applyAlignment="1">
      <alignment horizontal="left" vertical="center" wrapText="1"/>
    </xf>
    <xf numFmtId="180" fontId="9" fillId="0" borderId="2" xfId="1" applyNumberFormat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left" vertical="center"/>
    </xf>
    <xf numFmtId="181" fontId="9" fillId="0" borderId="2" xfId="1" applyNumberFormat="1" applyFont="1" applyBorder="1" applyAlignment="1">
      <alignment horizontal="left" vertical="center" wrapText="1"/>
    </xf>
    <xf numFmtId="178" fontId="0" fillId="7" borderId="2" xfId="0" applyNumberFormat="1" applyFill="1" applyBorder="1"/>
    <xf numFmtId="2" fontId="0" fillId="0" borderId="2" xfId="0" applyNumberFormat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0" fontId="0" fillId="0" borderId="2" xfId="0" applyNumberFormat="1" applyBorder="1"/>
    <xf numFmtId="182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76" fontId="0" fillId="7" borderId="2" xfId="0" applyNumberFormat="1" applyFill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26" fontId="0" fillId="0" borderId="2" xfId="0" applyNumberFormat="1" applyBorder="1" applyAlignment="1">
      <alignment vertical="center"/>
    </xf>
    <xf numFmtId="2" fontId="0" fillId="7" borderId="2" xfId="0" applyNumberFormat="1" applyFill="1" applyBorder="1"/>
    <xf numFmtId="184" fontId="13" fillId="0" borderId="2" xfId="1" applyNumberFormat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80" fontId="9" fillId="0" borderId="2" xfId="1" applyNumberFormat="1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80" fontId="9" fillId="0" borderId="2" xfId="1" applyNumberFormat="1" applyFont="1" applyBorder="1" applyAlignment="1">
      <alignment horizontal="left" vertical="center" shrinkToFit="1"/>
    </xf>
    <xf numFmtId="176" fontId="8" fillId="5" borderId="1" xfId="0" applyNumberFormat="1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176" fontId="8" fillId="5" borderId="2" xfId="0" applyNumberFormat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left" vertical="center"/>
    </xf>
    <xf numFmtId="186" fontId="9" fillId="9" borderId="2" xfId="8" applyFont="1" applyFill="1" applyBorder="1" applyAlignment="1">
      <alignment horizontal="left" vertical="center" wrapText="1"/>
    </xf>
    <xf numFmtId="186" fontId="9" fillId="9" borderId="2" xfId="9" applyFont="1" applyFill="1" applyBorder="1" applyAlignment="1">
      <alignment horizontal="left" vertical="center" wrapText="1"/>
    </xf>
    <xf numFmtId="185" fontId="9" fillId="0" borderId="2" xfId="6" applyNumberFormat="1" applyFont="1" applyBorder="1" applyAlignment="1">
      <alignment horizontal="left" vertical="center" wrapText="1"/>
    </xf>
    <xf numFmtId="180" fontId="19" fillId="0" borderId="2" xfId="1" applyNumberFormat="1" applyFont="1" applyBorder="1" applyAlignment="1">
      <alignment horizontal="left" vertical="center"/>
    </xf>
    <xf numFmtId="184" fontId="9" fillId="0" borderId="2" xfId="10" applyNumberFormat="1" applyFont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</cellXfs>
  <cellStyles count="15">
    <cellStyle name="_quotation-Mercury  3.22.2011 (for BBB)_JLA BBB quotation sheet -9.13 3 2" xfId="8" xr:uid="{56300DD2-3886-4C9C-BB8F-4AD94A7D5376}"/>
    <cellStyle name="Normal 2" xfId="1" xr:uid="{62D91F30-DF7F-4E71-979A-03D4F9132DDF}"/>
    <cellStyle name="Normal 2 18 2" xfId="2" xr:uid="{E1240F4E-6817-4A1E-B3CB-278BED89A1A7}"/>
    <cellStyle name="Normal 2 2" xfId="14" xr:uid="{7B2EF8AA-E63B-4FE0-9291-0554DF2C4795}"/>
    <cellStyle name="Normal 65 2" xfId="12" xr:uid="{084D9A21-4BD4-4FF0-8D44-FF080337F835}"/>
    <cellStyle name="Percent 2" xfId="4" xr:uid="{C5E5B5BC-7543-4736-9961-DC8FD11AE65A}"/>
    <cellStyle name="常规" xfId="0" builtinId="0"/>
    <cellStyle name="常规 10 2 2 2" xfId="5" xr:uid="{9AFD9CE3-81A7-4673-9420-BD5B96245C2D}"/>
    <cellStyle name="常规 21" xfId="13" xr:uid="{09833795-6FC0-46F5-BF0B-E67707E9E241}"/>
    <cellStyle name="常规 6 2" xfId="11" xr:uid="{3F038BDB-E83B-48F8-96C3-5D2211E19F11}"/>
    <cellStyle name="常规_quotation-Mercury  3.22.2011 (for BBB)_BBB Spring 12 Styleout Belize - Heather 102111" xfId="3" xr:uid="{353356D8-964B-4D77-8ED9-86F3F24F3EE4}"/>
    <cellStyle name="常规_quotation-Mercury  3.22.2011 (for BBB)_JLA BBB quotation sheet -9.13 2 2" xfId="9" xr:uid="{ADB807D8-84CE-4CAC-8801-CDF336A8C75D}"/>
    <cellStyle name="样式 1" xfId="10" xr:uid="{7DED3813-3393-47CC-AB20-B56D23C0C90C}"/>
    <cellStyle name="样式 1 2" xfId="6" xr:uid="{D813910F-D869-4A36-BCB8-CFAA2A618F22}"/>
    <cellStyle name="样式 1 2 2" xfId="7" xr:uid="{43DCF41E-055D-4826-AB25-5F2D7EBC7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NULL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478862</xdr:colOff>
      <xdr:row>1</xdr:row>
      <xdr:rowOff>32070</xdr:rowOff>
    </xdr:from>
    <xdr:to>
      <xdr:col>1</xdr:col>
      <xdr:colOff>1232868</xdr:colOff>
      <xdr:row>1</xdr:row>
      <xdr:rowOff>1062861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DE068-CFC9-4029-B402-3D831646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062" y="4502470"/>
          <a:ext cx="754006" cy="10307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429747</xdr:colOff>
      <xdr:row>2</xdr:row>
      <xdr:rowOff>102627</xdr:rowOff>
    </xdr:from>
    <xdr:to>
      <xdr:col>1</xdr:col>
      <xdr:colOff>1253342</xdr:colOff>
      <xdr:row>2</xdr:row>
      <xdr:rowOff>1004962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DD09F320-A9D8-4404-BAC4-D346659B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140947" y="6732027"/>
          <a:ext cx="823595" cy="902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570858</xdr:colOff>
      <xdr:row>3</xdr:row>
      <xdr:rowOff>115455</xdr:rowOff>
    </xdr:from>
    <xdr:to>
      <xdr:col>1</xdr:col>
      <xdr:colOff>1205223</xdr:colOff>
      <xdr:row>3</xdr:row>
      <xdr:rowOff>966355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BD1A20A5-0CC2-4B42-9FFB-38EEEF58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1282058" y="7824355"/>
          <a:ext cx="634365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298270</xdr:colOff>
      <xdr:row>4</xdr:row>
      <xdr:rowOff>134697</xdr:rowOff>
    </xdr:from>
    <xdr:to>
      <xdr:col>1</xdr:col>
      <xdr:colOff>1430424</xdr:colOff>
      <xdr:row>4</xdr:row>
      <xdr:rowOff>997148</xdr:rowOff>
    </xdr:to>
    <xdr:pic>
      <xdr:nvPicPr>
        <xdr:cNvPr id="9" name="图片 16">
          <a:extLst>
            <a:ext uri="{FF2B5EF4-FFF2-40B4-BE49-F238E27FC236}">
              <a16:creationId xmlns:a16="http://schemas.microsoft.com/office/drawing/2014/main" id="{5A20B78C-865A-4B30-BEFD-51D49DBBA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1009470" y="8923097"/>
          <a:ext cx="1132154" cy="862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468233</xdr:colOff>
      <xdr:row>5</xdr:row>
      <xdr:rowOff>115454</xdr:rowOff>
    </xdr:from>
    <xdr:to>
      <xdr:col>1</xdr:col>
      <xdr:colOff>1267698</xdr:colOff>
      <xdr:row>5</xdr:row>
      <xdr:rowOff>1017154</xdr:rowOff>
    </xdr:to>
    <xdr:pic>
      <xdr:nvPicPr>
        <xdr:cNvPr id="11" name="图片 18">
          <a:extLst>
            <a:ext uri="{FF2B5EF4-FFF2-40B4-BE49-F238E27FC236}">
              <a16:creationId xmlns:a16="http://schemas.microsoft.com/office/drawing/2014/main" id="{309E6695-5291-4554-999F-08626E8F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3"/>
        <a:stretch>
          <a:fillRect/>
        </a:stretch>
      </xdr:blipFill>
      <xdr:spPr>
        <a:xfrm>
          <a:off x="1179433" y="11062854"/>
          <a:ext cx="799465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525959</xdr:colOff>
      <xdr:row>6</xdr:row>
      <xdr:rowOff>83382</xdr:rowOff>
    </xdr:from>
    <xdr:to>
      <xdr:col>1</xdr:col>
      <xdr:colOff>1116060</xdr:colOff>
      <xdr:row>6</xdr:row>
      <xdr:rowOff>1032257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EAF6194D-2FFA-40B6-81B8-7431FCD3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7159" y="12110282"/>
          <a:ext cx="590101" cy="948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519546</xdr:colOff>
      <xdr:row>7</xdr:row>
      <xdr:rowOff>109041</xdr:rowOff>
    </xdr:from>
    <xdr:to>
      <xdr:col>1</xdr:col>
      <xdr:colOff>1135303</xdr:colOff>
      <xdr:row>7</xdr:row>
      <xdr:rowOff>957853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EE961CB9-B9BF-4949-B4E8-54423051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0746" y="13215441"/>
          <a:ext cx="615757" cy="848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416918</xdr:colOff>
      <xdr:row>8</xdr:row>
      <xdr:rowOff>115454</xdr:rowOff>
    </xdr:from>
    <xdr:to>
      <xdr:col>1</xdr:col>
      <xdr:colOff>1295655</xdr:colOff>
      <xdr:row>8</xdr:row>
      <xdr:rowOff>953819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FB061CC6-8358-4AF0-9E8B-66C9805C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8118" y="14301354"/>
          <a:ext cx="878737" cy="83836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500304</xdr:colOff>
      <xdr:row>9</xdr:row>
      <xdr:rowOff>64142</xdr:rowOff>
    </xdr:from>
    <xdr:to>
      <xdr:col>1</xdr:col>
      <xdr:colOff>1107028</xdr:colOff>
      <xdr:row>9</xdr:row>
      <xdr:rowOff>1053882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5940D75C-3AFE-4449-BE74-259C8238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11504" y="15329542"/>
          <a:ext cx="606724" cy="989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559332</xdr:colOff>
      <xdr:row>10</xdr:row>
      <xdr:rowOff>57726</xdr:rowOff>
    </xdr:from>
    <xdr:to>
      <xdr:col>1</xdr:col>
      <xdr:colOff>1155752</xdr:colOff>
      <xdr:row>10</xdr:row>
      <xdr:rowOff>1051367</xdr:rowOff>
    </xdr:to>
    <xdr:pic>
      <xdr:nvPicPr>
        <xdr:cNvPr id="16" name="图片 25">
          <a:extLst>
            <a:ext uri="{FF2B5EF4-FFF2-40B4-BE49-F238E27FC236}">
              <a16:creationId xmlns:a16="http://schemas.microsoft.com/office/drawing/2014/main" id="{F63D2D77-011D-4458-AFAF-9C8B0F42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3"/>
        <a:stretch>
          <a:fillRect/>
        </a:stretch>
      </xdr:blipFill>
      <xdr:spPr>
        <a:xfrm>
          <a:off x="1270532" y="16402626"/>
          <a:ext cx="596420" cy="993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549823</xdr:colOff>
      <xdr:row>11</xdr:row>
      <xdr:rowOff>102626</xdr:rowOff>
    </xdr:from>
    <xdr:to>
      <xdr:col>1</xdr:col>
      <xdr:colOff>1196129</xdr:colOff>
      <xdr:row>11</xdr:row>
      <xdr:rowOff>1020295</xdr:rowOff>
    </xdr:to>
    <xdr:pic>
      <xdr:nvPicPr>
        <xdr:cNvPr id="18" name="图片 27">
          <a:extLst>
            <a:ext uri="{FF2B5EF4-FFF2-40B4-BE49-F238E27FC236}">
              <a16:creationId xmlns:a16="http://schemas.microsoft.com/office/drawing/2014/main" id="{3AF422A2-7F73-4B8F-9426-F8B82457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3"/>
        <a:stretch>
          <a:fillRect/>
        </a:stretch>
      </xdr:blipFill>
      <xdr:spPr>
        <a:xfrm>
          <a:off x="1261023" y="18606526"/>
          <a:ext cx="646306" cy="9176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513131</xdr:colOff>
      <xdr:row>12</xdr:row>
      <xdr:rowOff>64142</xdr:rowOff>
    </xdr:from>
    <xdr:to>
      <xdr:col>1</xdr:col>
      <xdr:colOff>1251636</xdr:colOff>
      <xdr:row>12</xdr:row>
      <xdr:rowOff>1073157</xdr:rowOff>
    </xdr:to>
    <xdr:pic>
      <xdr:nvPicPr>
        <xdr:cNvPr id="19" name="图片 29">
          <a:extLst>
            <a:ext uri="{FF2B5EF4-FFF2-40B4-BE49-F238E27FC236}">
              <a16:creationId xmlns:a16="http://schemas.microsoft.com/office/drawing/2014/main" id="{99487A2E-916B-44D4-A84A-519878A7F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3"/>
        <a:stretch>
          <a:fillRect/>
        </a:stretch>
      </xdr:blipFill>
      <xdr:spPr>
        <a:xfrm>
          <a:off x="1224331" y="19647542"/>
          <a:ext cx="738505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575247</xdr:colOff>
      <xdr:row>13</xdr:row>
      <xdr:rowOff>38485</xdr:rowOff>
    </xdr:from>
    <xdr:to>
      <xdr:col>1</xdr:col>
      <xdr:colOff>1250736</xdr:colOff>
      <xdr:row>13</xdr:row>
      <xdr:rowOff>1011573</xdr:rowOff>
    </xdr:to>
    <xdr:pic>
      <xdr:nvPicPr>
        <xdr:cNvPr id="22" name="Picture 3" descr="A skeleton holding a couple of men&#10;&#10;AI-generated content may be incorrect.">
          <a:extLst>
            <a:ext uri="{FF2B5EF4-FFF2-40B4-BE49-F238E27FC236}">
              <a16:creationId xmlns:a16="http://schemas.microsoft.com/office/drawing/2014/main" id="{7F3EAE52-A157-4D62-9377-A052B353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447" y="22860385"/>
          <a:ext cx="675489" cy="973088"/>
        </a:xfrm>
        <a:prstGeom prst="rect">
          <a:avLst/>
        </a:prstGeom>
      </xdr:spPr>
    </xdr:pic>
    <xdr:clientData/>
  </xdr:twoCellAnchor>
  <xdr:twoCellAnchor editAs="oneCell">
    <xdr:from>
      <xdr:col>1</xdr:col>
      <xdr:colOff>224495</xdr:colOff>
      <xdr:row>14</xdr:row>
      <xdr:rowOff>198838</xdr:rowOff>
    </xdr:from>
    <xdr:to>
      <xdr:col>1</xdr:col>
      <xdr:colOff>1486869</xdr:colOff>
      <xdr:row>14</xdr:row>
      <xdr:rowOff>859532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87ACE54-6B83-4277-8A6C-77C03181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5695" y="24100238"/>
          <a:ext cx="1262374" cy="660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Halloween%202026%20BA%20POE%20Quote%20-%2020260102%20Updated.xlsx" TargetMode="External"/><Relationship Id="rId1" Type="http://schemas.openxmlformats.org/officeDocument/2006/relationships/externalLinkPath" Target="/Users/liujie/Downloads/HG%20Halloween%202026%20BA%20POE%20Quote%20-%2020260102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Debi 2.10"/>
      <sheetName val="Item - HG Seleted "/>
      <sheetName val="2023 Order"/>
      <sheetName val="Item"/>
      <sheetName val="2024 Order"/>
      <sheetName val="2025 Order"/>
      <sheetName val="Sunny 12.2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2.56</v>
          </cell>
        </row>
        <row r="16">
          <cell r="Q16">
            <v>3.25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2">
          <cell r="Q22">
            <v>2.27</v>
          </cell>
        </row>
        <row r="23">
          <cell r="Q23">
            <v>2.37</v>
          </cell>
        </row>
        <row r="25">
          <cell r="Q25">
            <v>2.36</v>
          </cell>
        </row>
        <row r="26">
          <cell r="Q26">
            <v>2.29</v>
          </cell>
        </row>
        <row r="29">
          <cell r="Q29">
            <v>2.72</v>
          </cell>
        </row>
        <row r="30">
          <cell r="Q30">
            <v>2</v>
          </cell>
        </row>
        <row r="33">
          <cell r="Q33">
            <v>2.12</v>
          </cell>
        </row>
        <row r="37">
          <cell r="Q37">
            <v>2</v>
          </cell>
        </row>
        <row r="42">
          <cell r="Q42">
            <v>2.37</v>
          </cell>
        </row>
        <row r="44">
          <cell r="Q44">
            <v>2.14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FFD4-BDBD-42C0-8EFB-BCEC263DEBD2}">
  <dimension ref="A1:BJ15"/>
  <sheetViews>
    <sheetView tabSelected="1" topLeftCell="AX13" zoomScale="99" zoomScaleNormal="99" workbookViewId="0">
      <selection activeCell="BE15" sqref="BE15"/>
    </sheetView>
  </sheetViews>
  <sheetFormatPr defaultColWidth="9.1796875" defaultRowHeight="14.5" x14ac:dyDescent="0.35"/>
  <cols>
    <col min="1" max="1" width="10.1796875" style="1" customWidth="1"/>
    <col min="2" max="2" width="24" style="2" customWidth="1"/>
    <col min="3" max="3" width="5.1796875" style="2" customWidth="1"/>
    <col min="4" max="4" width="7.81640625" style="2" customWidth="1"/>
    <col min="5" max="5" width="8.90625" style="2" customWidth="1"/>
    <col min="6" max="6" width="15.08984375" style="2" customWidth="1"/>
    <col min="7" max="7" width="22.81640625" style="2" customWidth="1"/>
    <col min="8" max="8" width="13.453125" style="2" customWidth="1"/>
    <col min="9" max="9" width="13.1796875" style="2" hidden="1" customWidth="1"/>
    <col min="10" max="10" width="12.1796875" style="2" hidden="1" customWidth="1"/>
    <col min="11" max="11" width="18" style="3" customWidth="1"/>
    <col min="12" max="12" width="18.54296875" style="2" customWidth="1"/>
    <col min="13" max="13" width="7.7265625" style="2" customWidth="1"/>
    <col min="14" max="14" width="10.26953125" style="2" customWidth="1"/>
    <col min="15" max="15" width="8.54296875" style="2" customWidth="1"/>
    <col min="16" max="16" width="12.54296875" style="2" customWidth="1"/>
    <col min="17" max="17" width="15.45312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75" customWidth="1"/>
    <col min="23" max="23" width="8.7265625" style="75" customWidth="1"/>
    <col min="24" max="24" width="8.54296875" style="75" customWidth="1"/>
    <col min="25" max="25" width="8.1796875" style="75" customWidth="1"/>
    <col min="26" max="26" width="8.7265625" style="75" customWidth="1"/>
    <col min="27" max="27" width="7.1796875" style="75" customWidth="1"/>
    <col min="28" max="28" width="9" style="76" customWidth="1"/>
    <col min="29" max="29" width="6.26953125" style="77" customWidth="1"/>
    <col min="30" max="30" width="10" style="78" customWidth="1"/>
    <col min="31" max="31" width="10" style="76" customWidth="1"/>
    <col min="32" max="32" width="9.81640625" style="77" customWidth="1"/>
    <col min="33" max="33" width="11.54296875" style="2" customWidth="1"/>
    <col min="34" max="34" width="8.81640625" style="5" customWidth="1"/>
    <col min="35" max="35" width="17.7265625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26953125" style="5" customWidth="1"/>
    <col min="44" max="44" width="11.54296875" style="4" customWidth="1"/>
    <col min="45" max="45" width="10.81640625" style="5" customWidth="1"/>
    <col min="46" max="46" width="0.1796875" style="5" customWidth="1"/>
    <col min="47" max="47" width="9.54296875" style="5" customWidth="1"/>
    <col min="48" max="48" width="12" style="5" customWidth="1"/>
    <col min="49" max="49" width="12.1796875" style="79" customWidth="1"/>
    <col min="50" max="50" width="12.54296875" style="2" customWidth="1"/>
    <col min="51" max="51" width="9.1796875" style="2"/>
    <col min="52" max="52" width="10.1796875" style="5" hidden="1" customWidth="1"/>
    <col min="53" max="53" width="9.1796875" style="2"/>
    <col min="54" max="54" width="12.7265625" style="5" customWidth="1"/>
    <col min="55" max="55" width="15.453125" style="5" customWidth="1"/>
    <col min="56" max="56" width="11.81640625" style="5" customWidth="1"/>
    <col min="57" max="59" width="9.1796875" style="2"/>
    <col min="60" max="60" width="11.26953125" style="2" customWidth="1"/>
    <col min="61" max="61" width="9.81640625" style="2" customWidth="1"/>
    <col min="62" max="62" width="10.269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3" t="s">
        <v>15</v>
      </c>
      <c r="Q1" s="13" t="s">
        <v>16</v>
      </c>
      <c r="R1" s="12" t="s">
        <v>17</v>
      </c>
      <c r="S1" s="14" t="s">
        <v>18</v>
      </c>
      <c r="T1" s="15" t="s">
        <v>19</v>
      </c>
      <c r="U1" s="7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7" t="s">
        <v>32</v>
      </c>
      <c r="AH1" s="22" t="s">
        <v>33</v>
      </c>
      <c r="AI1" s="7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31" t="s">
        <v>52</v>
      </c>
      <c r="BB1" s="22" t="s">
        <v>53</v>
      </c>
      <c r="BC1" s="22" t="s">
        <v>54</v>
      </c>
      <c r="BD1" s="22" t="s">
        <v>55</v>
      </c>
      <c r="BE1" s="32" t="s">
        <v>56</v>
      </c>
      <c r="BF1" s="33" t="s">
        <v>57</v>
      </c>
      <c r="BG1" s="33" t="s">
        <v>58</v>
      </c>
      <c r="BH1" s="34" t="s">
        <v>59</v>
      </c>
      <c r="BI1" s="34" t="s">
        <v>60</v>
      </c>
      <c r="BJ1" s="34" t="s">
        <v>61</v>
      </c>
    </row>
    <row r="2" spans="1:62" ht="85" customHeight="1" x14ac:dyDescent="0.35">
      <c r="A2" s="36"/>
      <c r="B2" s="57"/>
      <c r="C2" s="36"/>
      <c r="D2" s="35" t="s">
        <v>62</v>
      </c>
      <c r="E2" s="36"/>
      <c r="F2" s="36" t="s">
        <v>63</v>
      </c>
      <c r="G2" s="58" t="s">
        <v>74</v>
      </c>
      <c r="H2" s="35" t="s">
        <v>75</v>
      </c>
      <c r="I2" s="35" t="s">
        <v>76</v>
      </c>
      <c r="J2" s="35" t="s">
        <v>77</v>
      </c>
      <c r="K2" s="35" t="s">
        <v>77</v>
      </c>
      <c r="L2" s="35" t="s">
        <v>78</v>
      </c>
      <c r="M2" s="35" t="s">
        <v>79</v>
      </c>
      <c r="N2" s="39"/>
      <c r="O2" s="39"/>
      <c r="P2" s="59" t="s">
        <v>80</v>
      </c>
      <c r="Q2" s="60"/>
      <c r="R2" s="38" t="s">
        <v>66</v>
      </c>
      <c r="S2" s="61">
        <f>'[7]Sunny 12.22'!Q11</f>
        <v>2.56</v>
      </c>
      <c r="T2" s="38" t="s">
        <v>67</v>
      </c>
      <c r="U2" s="40" t="s">
        <v>68</v>
      </c>
      <c r="V2" s="62">
        <v>55.2</v>
      </c>
      <c r="W2" s="62">
        <v>31.6</v>
      </c>
      <c r="X2" s="62">
        <v>43.1</v>
      </c>
      <c r="Y2" s="41">
        <v>26.6</v>
      </c>
      <c r="Z2" s="41">
        <v>14.8</v>
      </c>
      <c r="AA2" s="41">
        <v>20.6</v>
      </c>
      <c r="AB2" s="42">
        <v>10</v>
      </c>
      <c r="AC2" s="43">
        <v>8</v>
      </c>
      <c r="AD2" s="44">
        <f t="shared" ref="AD2:AD15" si="0">IF(Y2="","",Y2*Z2*AA2/1000000)</f>
        <v>8.1098080000000013E-3</v>
      </c>
      <c r="AE2" s="45">
        <v>63</v>
      </c>
      <c r="AF2" s="46">
        <f t="shared" ref="AF2:AF15" si="1">IF(AC2="","",AE2/AD2*AC2)</f>
        <v>62146.970680440267</v>
      </c>
      <c r="AG2" s="47">
        <v>2250</v>
      </c>
      <c r="AH2" s="48">
        <f t="shared" ref="AH2:AH15" si="2">IF(ISERROR(AG2/AF2),"",AG2/AF2)</f>
        <v>3.6204500000000008E-2</v>
      </c>
      <c r="AI2" s="49" t="s">
        <v>69</v>
      </c>
      <c r="AJ2" s="50">
        <f t="shared" ref="AJ2:AJ15" si="3">1.8%+20%</f>
        <v>0.21800000000000003</v>
      </c>
      <c r="AK2" s="48">
        <f t="shared" ref="AK2:AK15" si="4">IF(ISERROR(S2*AJ2),"",S2*AJ2)</f>
        <v>0.55808000000000013</v>
      </c>
      <c r="AL2" s="48">
        <f t="shared" ref="AL2:AL15" si="5">IF(ISERROR(S2+AH2+AK2),"",S2+AH2+AK2)</f>
        <v>3.1542845000000002</v>
      </c>
      <c r="AM2" s="51">
        <v>0.01</v>
      </c>
      <c r="AN2" s="48">
        <f t="shared" ref="AN2:AN15" si="6">IF(ISERROR(AW2*AM2),"",AW2*AM2)</f>
        <v>4.7500000000000001E-2</v>
      </c>
      <c r="AO2" s="51">
        <v>0</v>
      </c>
      <c r="AP2" s="48">
        <f t="shared" ref="AP2:AP15" si="7">IF(ISERROR(AW2*AO2),"",AW2*AO2)</f>
        <v>0</v>
      </c>
      <c r="AQ2" s="52">
        <v>0</v>
      </c>
      <c r="AR2" s="51">
        <v>0</v>
      </c>
      <c r="AS2" s="48">
        <f t="shared" ref="AS2:AS15" si="8">IF(ISERROR(AW2*AR2),"",AW2*AR2)</f>
        <v>0</v>
      </c>
      <c r="AT2" s="48">
        <f t="shared" ref="AT2:AT15" si="9">IF(ISERROR(AN2+AP2+AS2),"",AN2+AP2+AS2)</f>
        <v>4.7500000000000001E-2</v>
      </c>
      <c r="AU2" s="53">
        <f t="shared" ref="AU2:AU15" si="10">IF(ISERROR(AL2+AT2),"",AL2+AT2)</f>
        <v>3.2017845</v>
      </c>
      <c r="AV2" s="54">
        <f t="shared" ref="AV2:AV15" si="11">IF(ISERROR((AW2-AU2)/AW2),"",(AW2-AU2)/AW2)</f>
        <v>0.32594010526315786</v>
      </c>
      <c r="AW2" s="63">
        <v>4.75</v>
      </c>
      <c r="AX2" s="55">
        <v>10.99</v>
      </c>
      <c r="AY2" s="54">
        <f t="shared" ref="AY2:AY15" si="12">IF(ISERROR((AX2-AW2)/AX2),"",(AX2-AW2)/AX2)</f>
        <v>0.56778889899909013</v>
      </c>
      <c r="AZ2" s="6"/>
      <c r="BA2" s="64">
        <v>1200</v>
      </c>
      <c r="BB2" s="48">
        <f t="shared" ref="BB2:BB15" si="13">IF(ISERROR(AU2*BA2),"",AU2*BA2)</f>
        <v>3842.1414</v>
      </c>
      <c r="BC2" s="48">
        <f t="shared" ref="BC2:BC15" si="14">IF(ISERROR(AW2*BA2),"",AW2*BA2)</f>
        <v>5700</v>
      </c>
      <c r="BD2" s="48">
        <f t="shared" ref="BD2:BD15" si="15">IF(ISERROR(AX2*BA2),"",AX2*BA2)</f>
        <v>13188</v>
      </c>
      <c r="BE2" s="56">
        <v>11.28</v>
      </c>
      <c r="BF2" s="39"/>
      <c r="BG2" s="36"/>
      <c r="BH2" s="35" t="s">
        <v>70</v>
      </c>
      <c r="BI2" s="35" t="s">
        <v>71</v>
      </c>
      <c r="BJ2" s="65" t="s">
        <v>81</v>
      </c>
    </row>
    <row r="3" spans="1:62" ht="85" customHeight="1" x14ac:dyDescent="0.35">
      <c r="A3" s="35"/>
      <c r="B3" s="36"/>
      <c r="C3" s="35"/>
      <c r="D3" s="35" t="s">
        <v>62</v>
      </c>
      <c r="E3" s="35"/>
      <c r="F3" s="36" t="s">
        <v>63</v>
      </c>
      <c r="G3" s="35" t="s">
        <v>83</v>
      </c>
      <c r="H3" s="35" t="s">
        <v>64</v>
      </c>
      <c r="I3" s="35" t="str">
        <f t="shared" ref="I3:I13" si="16">H3</f>
        <v>Resin Lotion Pump(plastic black  pump )</v>
      </c>
      <c r="J3" s="37" t="s">
        <v>65</v>
      </c>
      <c r="K3" s="37" t="s">
        <v>84</v>
      </c>
      <c r="L3" s="35" t="s">
        <v>85</v>
      </c>
      <c r="M3" s="35"/>
      <c r="N3" s="39"/>
      <c r="O3" s="39"/>
      <c r="P3" s="59" t="s">
        <v>86</v>
      </c>
      <c r="Q3" s="60"/>
      <c r="R3" s="38" t="s">
        <v>66</v>
      </c>
      <c r="S3" s="66">
        <f>'[7]Sunny 12.22'!Q16</f>
        <v>3.25</v>
      </c>
      <c r="T3" s="38" t="s">
        <v>67</v>
      </c>
      <c r="U3" s="40" t="s">
        <v>68</v>
      </c>
      <c r="V3" s="62">
        <v>27</v>
      </c>
      <c r="W3" s="62">
        <v>21</v>
      </c>
      <c r="X3" s="62">
        <v>49</v>
      </c>
      <c r="Y3" s="62">
        <v>20</v>
      </c>
      <c r="Z3" s="62">
        <v>12.5</v>
      </c>
      <c r="AA3" s="62">
        <v>23.5</v>
      </c>
      <c r="AB3" s="42">
        <v>10</v>
      </c>
      <c r="AC3" s="43">
        <v>8</v>
      </c>
      <c r="AD3" s="44">
        <f t="shared" si="0"/>
        <v>5.875E-3</v>
      </c>
      <c r="AE3" s="45">
        <v>63</v>
      </c>
      <c r="AF3" s="46">
        <f t="shared" si="1"/>
        <v>85787.234042553187</v>
      </c>
      <c r="AG3" s="47">
        <v>2250</v>
      </c>
      <c r="AH3" s="48">
        <f t="shared" si="2"/>
        <v>2.6227678571428572E-2</v>
      </c>
      <c r="AI3" s="49" t="s">
        <v>69</v>
      </c>
      <c r="AJ3" s="50">
        <f t="shared" si="3"/>
        <v>0.21800000000000003</v>
      </c>
      <c r="AK3" s="48">
        <f t="shared" si="4"/>
        <v>0.70850000000000013</v>
      </c>
      <c r="AL3" s="48">
        <f t="shared" si="5"/>
        <v>3.9847276785714287</v>
      </c>
      <c r="AM3" s="51">
        <v>0.01</v>
      </c>
      <c r="AN3" s="48">
        <f t="shared" si="6"/>
        <v>5.6500000000000002E-2</v>
      </c>
      <c r="AO3" s="51">
        <v>0</v>
      </c>
      <c r="AP3" s="48">
        <f t="shared" si="7"/>
        <v>0</v>
      </c>
      <c r="AQ3" s="52">
        <v>0</v>
      </c>
      <c r="AR3" s="51">
        <v>0</v>
      </c>
      <c r="AS3" s="48">
        <f t="shared" si="8"/>
        <v>0</v>
      </c>
      <c r="AT3" s="48">
        <f t="shared" si="9"/>
        <v>5.6500000000000002E-2</v>
      </c>
      <c r="AU3" s="53">
        <f t="shared" si="10"/>
        <v>4.0412276785714285</v>
      </c>
      <c r="AV3" s="54">
        <f t="shared" si="11"/>
        <v>0.28473846396965874</v>
      </c>
      <c r="AW3" s="68">
        <v>5.65</v>
      </c>
      <c r="AX3" s="55">
        <v>10.99</v>
      </c>
      <c r="AY3" s="54">
        <f t="shared" si="12"/>
        <v>0.48589626933575975</v>
      </c>
      <c r="AZ3" s="6"/>
      <c r="BA3" s="64">
        <v>1200</v>
      </c>
      <c r="BB3" s="48">
        <f t="shared" si="13"/>
        <v>4849.4732142857138</v>
      </c>
      <c r="BC3" s="48">
        <f t="shared" si="14"/>
        <v>6780</v>
      </c>
      <c r="BD3" s="48">
        <f t="shared" si="15"/>
        <v>13188</v>
      </c>
      <c r="BE3" s="56">
        <v>4.17</v>
      </c>
      <c r="BF3" s="39"/>
      <c r="BG3" s="35" t="s">
        <v>87</v>
      </c>
      <c r="BH3" s="35" t="s">
        <v>70</v>
      </c>
      <c r="BI3" s="35" t="s">
        <v>71</v>
      </c>
      <c r="BJ3" s="35" t="s">
        <v>72</v>
      </c>
    </row>
    <row r="4" spans="1:62" ht="85" customHeight="1" x14ac:dyDescent="0.35">
      <c r="A4" s="35"/>
      <c r="B4" s="36"/>
      <c r="C4" s="35"/>
      <c r="D4" s="35" t="s">
        <v>62</v>
      </c>
      <c r="E4" s="35"/>
      <c r="F4" s="36" t="s">
        <v>63</v>
      </c>
      <c r="G4" s="35" t="s">
        <v>88</v>
      </c>
      <c r="H4" s="35" t="s">
        <v>64</v>
      </c>
      <c r="I4" s="35" t="str">
        <f t="shared" si="16"/>
        <v>Resin Lotion Pump(plastic black  pump )</v>
      </c>
      <c r="J4" s="35" t="s">
        <v>82</v>
      </c>
      <c r="K4" s="35" t="s">
        <v>82</v>
      </c>
      <c r="L4" s="35" t="s">
        <v>85</v>
      </c>
      <c r="M4" s="35"/>
      <c r="N4" s="39"/>
      <c r="O4" s="39"/>
      <c r="P4" s="59" t="s">
        <v>89</v>
      </c>
      <c r="Q4" s="60"/>
      <c r="R4" s="38" t="s">
        <v>66</v>
      </c>
      <c r="S4" s="61">
        <f>'[7]Sunny 12.22'!Q17</f>
        <v>2.5499999999999998</v>
      </c>
      <c r="T4" s="38" t="s">
        <v>67</v>
      </c>
      <c r="U4" s="40" t="s">
        <v>68</v>
      </c>
      <c r="V4" s="62">
        <v>27</v>
      </c>
      <c r="W4" s="62">
        <v>21</v>
      </c>
      <c r="X4" s="62">
        <v>50</v>
      </c>
      <c r="Y4" s="62">
        <v>20</v>
      </c>
      <c r="Z4" s="62">
        <v>12.5</v>
      </c>
      <c r="AA4" s="62">
        <v>23.5</v>
      </c>
      <c r="AB4" s="42">
        <v>10</v>
      </c>
      <c r="AC4" s="43">
        <v>8</v>
      </c>
      <c r="AD4" s="44">
        <f t="shared" si="0"/>
        <v>5.875E-3</v>
      </c>
      <c r="AE4" s="45">
        <v>63</v>
      </c>
      <c r="AF4" s="46">
        <f t="shared" si="1"/>
        <v>85787.234042553187</v>
      </c>
      <c r="AG4" s="47">
        <v>2250</v>
      </c>
      <c r="AH4" s="48">
        <f t="shared" si="2"/>
        <v>2.6227678571428572E-2</v>
      </c>
      <c r="AI4" s="49" t="s">
        <v>69</v>
      </c>
      <c r="AJ4" s="50">
        <f t="shared" si="3"/>
        <v>0.21800000000000003</v>
      </c>
      <c r="AK4" s="48">
        <f t="shared" si="4"/>
        <v>0.55590000000000006</v>
      </c>
      <c r="AL4" s="48">
        <f t="shared" si="5"/>
        <v>3.132127678571428</v>
      </c>
      <c r="AM4" s="51">
        <v>0.01</v>
      </c>
      <c r="AN4" s="48">
        <f t="shared" si="6"/>
        <v>4.7500000000000001E-2</v>
      </c>
      <c r="AO4" s="51">
        <v>0</v>
      </c>
      <c r="AP4" s="48">
        <f t="shared" si="7"/>
        <v>0</v>
      </c>
      <c r="AQ4" s="52">
        <v>0</v>
      </c>
      <c r="AR4" s="51">
        <v>0</v>
      </c>
      <c r="AS4" s="48">
        <f t="shared" si="8"/>
        <v>0</v>
      </c>
      <c r="AT4" s="48">
        <f t="shared" si="9"/>
        <v>4.7500000000000001E-2</v>
      </c>
      <c r="AU4" s="53">
        <f t="shared" si="10"/>
        <v>3.1796276785714279</v>
      </c>
      <c r="AV4" s="54">
        <f t="shared" si="11"/>
        <v>0.33060469924812041</v>
      </c>
      <c r="AW4" s="63">
        <v>4.75</v>
      </c>
      <c r="AX4" s="55">
        <v>10.99</v>
      </c>
      <c r="AY4" s="54">
        <f t="shared" si="12"/>
        <v>0.56778889899909013</v>
      </c>
      <c r="AZ4" s="6"/>
      <c r="BA4" s="64">
        <v>1200</v>
      </c>
      <c r="BB4" s="48">
        <f t="shared" si="13"/>
        <v>3815.5532142857137</v>
      </c>
      <c r="BC4" s="48">
        <f t="shared" si="14"/>
        <v>5700</v>
      </c>
      <c r="BD4" s="48">
        <f t="shared" si="15"/>
        <v>13188</v>
      </c>
      <c r="BE4" s="56">
        <v>4.25</v>
      </c>
      <c r="BF4" s="39"/>
      <c r="BG4" s="35"/>
      <c r="BH4" s="35" t="s">
        <v>70</v>
      </c>
      <c r="BI4" s="35" t="s">
        <v>71</v>
      </c>
      <c r="BJ4" s="35" t="s">
        <v>72</v>
      </c>
    </row>
    <row r="5" spans="1:62" ht="85" customHeight="1" x14ac:dyDescent="0.35">
      <c r="A5" s="35"/>
      <c r="B5" s="36"/>
      <c r="C5" s="35"/>
      <c r="D5" s="35" t="s">
        <v>62</v>
      </c>
      <c r="E5" s="35"/>
      <c r="F5" s="36" t="s">
        <v>63</v>
      </c>
      <c r="G5" s="35" t="s">
        <v>90</v>
      </c>
      <c r="H5" s="35" t="s">
        <v>64</v>
      </c>
      <c r="I5" s="35" t="str">
        <f t="shared" si="16"/>
        <v>Resin Lotion Pump(plastic black  pump )</v>
      </c>
      <c r="J5" s="35" t="s">
        <v>82</v>
      </c>
      <c r="K5" s="35" t="s">
        <v>82</v>
      </c>
      <c r="L5" s="35" t="s">
        <v>91</v>
      </c>
      <c r="M5" s="35"/>
      <c r="N5" s="39"/>
      <c r="O5" s="39"/>
      <c r="P5" s="59" t="s">
        <v>92</v>
      </c>
      <c r="Q5" s="60"/>
      <c r="R5" s="38" t="s">
        <v>66</v>
      </c>
      <c r="S5" s="61">
        <f>'[7]Sunny 12.22'!Q20</f>
        <v>2.5499999999999998</v>
      </c>
      <c r="T5" s="38" t="s">
        <v>67</v>
      </c>
      <c r="U5" s="40" t="s">
        <v>68</v>
      </c>
      <c r="V5" s="62">
        <v>25</v>
      </c>
      <c r="W5" s="62">
        <v>24.5</v>
      </c>
      <c r="X5" s="62">
        <v>55</v>
      </c>
      <c r="Y5" s="62">
        <v>23.5</v>
      </c>
      <c r="Z5" s="62">
        <v>11.5</v>
      </c>
      <c r="AA5" s="62">
        <v>26</v>
      </c>
      <c r="AB5" s="42">
        <v>10</v>
      </c>
      <c r="AC5" s="43">
        <v>8</v>
      </c>
      <c r="AD5" s="44">
        <f t="shared" si="0"/>
        <v>7.0264999999999998E-3</v>
      </c>
      <c r="AE5" s="45">
        <v>63</v>
      </c>
      <c r="AF5" s="46">
        <f t="shared" si="1"/>
        <v>71728.456557318728</v>
      </c>
      <c r="AG5" s="47">
        <v>2250</v>
      </c>
      <c r="AH5" s="48">
        <f t="shared" si="2"/>
        <v>3.1368303571428571E-2</v>
      </c>
      <c r="AI5" s="49" t="s">
        <v>69</v>
      </c>
      <c r="AJ5" s="50">
        <f t="shared" si="3"/>
        <v>0.21800000000000003</v>
      </c>
      <c r="AK5" s="48">
        <f t="shared" si="4"/>
        <v>0.55590000000000006</v>
      </c>
      <c r="AL5" s="48">
        <f t="shared" si="5"/>
        <v>3.1372683035714282</v>
      </c>
      <c r="AM5" s="51">
        <v>0.01</v>
      </c>
      <c r="AN5" s="48">
        <f t="shared" si="6"/>
        <v>4.7500000000000001E-2</v>
      </c>
      <c r="AO5" s="51">
        <v>0</v>
      </c>
      <c r="AP5" s="48">
        <f t="shared" si="7"/>
        <v>0</v>
      </c>
      <c r="AQ5" s="52">
        <v>0</v>
      </c>
      <c r="AR5" s="51">
        <v>0</v>
      </c>
      <c r="AS5" s="48">
        <f t="shared" si="8"/>
        <v>0</v>
      </c>
      <c r="AT5" s="48">
        <f t="shared" si="9"/>
        <v>4.7500000000000001E-2</v>
      </c>
      <c r="AU5" s="53">
        <f t="shared" si="10"/>
        <v>3.184768303571428</v>
      </c>
      <c r="AV5" s="54">
        <f t="shared" si="11"/>
        <v>0.32952246240601513</v>
      </c>
      <c r="AW5" s="63">
        <v>4.75</v>
      </c>
      <c r="AX5" s="55">
        <v>10.99</v>
      </c>
      <c r="AY5" s="54">
        <f t="shared" si="12"/>
        <v>0.56778889899909013</v>
      </c>
      <c r="AZ5" s="6"/>
      <c r="BA5" s="64">
        <v>1200</v>
      </c>
      <c r="BB5" s="48">
        <f t="shared" si="13"/>
        <v>3821.7219642857135</v>
      </c>
      <c r="BC5" s="48">
        <f t="shared" si="14"/>
        <v>5700</v>
      </c>
      <c r="BD5" s="48">
        <f t="shared" si="15"/>
        <v>13188</v>
      </c>
      <c r="BE5" s="56">
        <v>5.05</v>
      </c>
      <c r="BF5" s="39"/>
      <c r="BG5" s="35"/>
      <c r="BH5" s="35" t="s">
        <v>70</v>
      </c>
      <c r="BI5" s="35" t="s">
        <v>71</v>
      </c>
      <c r="BJ5" s="35" t="s">
        <v>72</v>
      </c>
    </row>
    <row r="6" spans="1:62" ht="85" customHeight="1" x14ac:dyDescent="0.35">
      <c r="A6" s="35"/>
      <c r="B6" s="36"/>
      <c r="C6" s="35"/>
      <c r="D6" s="35" t="s">
        <v>62</v>
      </c>
      <c r="E6" s="35"/>
      <c r="F6" s="36" t="s">
        <v>63</v>
      </c>
      <c r="G6" s="35" t="s">
        <v>93</v>
      </c>
      <c r="H6" s="35" t="s">
        <v>64</v>
      </c>
      <c r="I6" s="35" t="str">
        <f t="shared" si="16"/>
        <v>Resin Lotion Pump(plastic black  pump )</v>
      </c>
      <c r="J6" s="35" t="s">
        <v>82</v>
      </c>
      <c r="K6" s="35" t="s">
        <v>82</v>
      </c>
      <c r="L6" s="35" t="s">
        <v>94</v>
      </c>
      <c r="M6" s="35"/>
      <c r="N6" s="39"/>
      <c r="O6" s="39"/>
      <c r="P6" s="59" t="s">
        <v>95</v>
      </c>
      <c r="Q6" s="60"/>
      <c r="R6" s="38" t="s">
        <v>66</v>
      </c>
      <c r="S6" s="61">
        <f>'[7]Sunny 12.22'!Q22</f>
        <v>2.27</v>
      </c>
      <c r="T6" s="38" t="s">
        <v>67</v>
      </c>
      <c r="U6" s="40" t="s">
        <v>68</v>
      </c>
      <c r="V6" s="62">
        <v>28</v>
      </c>
      <c r="W6" s="62">
        <v>21</v>
      </c>
      <c r="X6" s="62">
        <v>47</v>
      </c>
      <c r="Y6" s="62">
        <v>20</v>
      </c>
      <c r="Z6" s="62">
        <v>13</v>
      </c>
      <c r="AA6" s="62">
        <v>22.5</v>
      </c>
      <c r="AB6" s="42">
        <v>10</v>
      </c>
      <c r="AC6" s="43">
        <v>8</v>
      </c>
      <c r="AD6" s="44">
        <f t="shared" si="0"/>
        <v>5.8500000000000002E-3</v>
      </c>
      <c r="AE6" s="45">
        <v>63</v>
      </c>
      <c r="AF6" s="46">
        <f t="shared" si="1"/>
        <v>86153.846153846156</v>
      </c>
      <c r="AG6" s="47">
        <v>2250</v>
      </c>
      <c r="AH6" s="48">
        <f t="shared" si="2"/>
        <v>2.6116071428571429E-2</v>
      </c>
      <c r="AI6" s="49" t="s">
        <v>69</v>
      </c>
      <c r="AJ6" s="50">
        <f t="shared" si="3"/>
        <v>0.21800000000000003</v>
      </c>
      <c r="AK6" s="48">
        <f t="shared" si="4"/>
        <v>0.49486000000000008</v>
      </c>
      <c r="AL6" s="48">
        <f t="shared" si="5"/>
        <v>2.7909760714285716</v>
      </c>
      <c r="AM6" s="51">
        <v>0.01</v>
      </c>
      <c r="AN6" s="48">
        <f t="shared" si="6"/>
        <v>4.2500000000000003E-2</v>
      </c>
      <c r="AO6" s="51">
        <v>0</v>
      </c>
      <c r="AP6" s="48">
        <f t="shared" si="7"/>
        <v>0</v>
      </c>
      <c r="AQ6" s="52">
        <v>0</v>
      </c>
      <c r="AR6" s="51">
        <v>0</v>
      </c>
      <c r="AS6" s="48">
        <f t="shared" si="8"/>
        <v>0</v>
      </c>
      <c r="AT6" s="48">
        <f t="shared" si="9"/>
        <v>4.2500000000000003E-2</v>
      </c>
      <c r="AU6" s="53">
        <f t="shared" si="10"/>
        <v>2.8334760714285716</v>
      </c>
      <c r="AV6" s="54">
        <f t="shared" si="11"/>
        <v>0.33329974789915962</v>
      </c>
      <c r="AW6" s="63">
        <v>4.25</v>
      </c>
      <c r="AX6" s="55">
        <v>10.99</v>
      </c>
      <c r="AY6" s="54">
        <f t="shared" si="12"/>
        <v>0.61328480436760691</v>
      </c>
      <c r="AZ6" s="6"/>
      <c r="BA6" s="64">
        <v>1000</v>
      </c>
      <c r="BB6" s="48">
        <f t="shared" si="13"/>
        <v>2833.4760714285717</v>
      </c>
      <c r="BC6" s="48">
        <f t="shared" si="14"/>
        <v>4250</v>
      </c>
      <c r="BD6" s="48">
        <f t="shared" si="15"/>
        <v>10990</v>
      </c>
      <c r="BE6" s="56">
        <v>3.45</v>
      </c>
      <c r="BF6" s="39"/>
      <c r="BG6" s="35"/>
      <c r="BH6" s="35" t="s">
        <v>70</v>
      </c>
      <c r="BI6" s="35" t="s">
        <v>71</v>
      </c>
      <c r="BJ6" s="35" t="s">
        <v>72</v>
      </c>
    </row>
    <row r="7" spans="1:62" ht="85" customHeight="1" x14ac:dyDescent="0.35">
      <c r="A7" s="36"/>
      <c r="B7" s="69"/>
      <c r="C7" s="69"/>
      <c r="D7" s="35" t="s">
        <v>62</v>
      </c>
      <c r="E7" s="69"/>
      <c r="F7" s="36" t="s">
        <v>63</v>
      </c>
      <c r="G7" s="40" t="s">
        <v>96</v>
      </c>
      <c r="H7" s="70" t="s">
        <v>97</v>
      </c>
      <c r="I7" s="70" t="s">
        <v>97</v>
      </c>
      <c r="J7" s="71" t="s">
        <v>98</v>
      </c>
      <c r="K7" s="71" t="s">
        <v>98</v>
      </c>
      <c r="L7" s="40" t="s">
        <v>99</v>
      </c>
      <c r="M7" s="40"/>
      <c r="N7" s="39"/>
      <c r="O7" s="39"/>
      <c r="P7" s="59" t="s">
        <v>100</v>
      </c>
      <c r="Q7" s="60"/>
      <c r="R7" s="38" t="s">
        <v>66</v>
      </c>
      <c r="S7" s="61">
        <f>'[7]Sunny 12.22'!Q23</f>
        <v>2.37</v>
      </c>
      <c r="T7" s="38" t="s">
        <v>67</v>
      </c>
      <c r="U7" s="40" t="s">
        <v>68</v>
      </c>
      <c r="V7" s="72">
        <v>25</v>
      </c>
      <c r="W7" s="72">
        <v>43</v>
      </c>
      <c r="X7" s="72">
        <v>25.5</v>
      </c>
      <c r="Y7" s="73">
        <v>20</v>
      </c>
      <c r="Z7" s="73">
        <v>11</v>
      </c>
      <c r="AA7" s="73">
        <v>23.5</v>
      </c>
      <c r="AB7" s="42">
        <v>10</v>
      </c>
      <c r="AC7" s="74">
        <v>8</v>
      </c>
      <c r="AD7" s="44">
        <f t="shared" si="0"/>
        <v>5.1700000000000001E-3</v>
      </c>
      <c r="AE7" s="45">
        <v>63</v>
      </c>
      <c r="AF7" s="46">
        <f t="shared" si="1"/>
        <v>97485.493230174077</v>
      </c>
      <c r="AG7" s="47">
        <v>2250</v>
      </c>
      <c r="AH7" s="48">
        <f t="shared" si="2"/>
        <v>2.3080357142857146E-2</v>
      </c>
      <c r="AI7" s="49" t="s">
        <v>69</v>
      </c>
      <c r="AJ7" s="50">
        <f t="shared" si="3"/>
        <v>0.21800000000000003</v>
      </c>
      <c r="AK7" s="48">
        <f t="shared" si="4"/>
        <v>0.51666000000000012</v>
      </c>
      <c r="AL7" s="48">
        <f t="shared" si="5"/>
        <v>2.9097403571428577</v>
      </c>
      <c r="AM7" s="51">
        <v>0.01</v>
      </c>
      <c r="AN7" s="48">
        <f t="shared" si="6"/>
        <v>4.2500000000000003E-2</v>
      </c>
      <c r="AO7" s="51">
        <v>0</v>
      </c>
      <c r="AP7" s="48">
        <f t="shared" si="7"/>
        <v>0</v>
      </c>
      <c r="AQ7" s="52">
        <v>0</v>
      </c>
      <c r="AR7" s="51">
        <v>0</v>
      </c>
      <c r="AS7" s="48">
        <f t="shared" si="8"/>
        <v>0</v>
      </c>
      <c r="AT7" s="48">
        <f t="shared" si="9"/>
        <v>4.2500000000000003E-2</v>
      </c>
      <c r="AU7" s="53">
        <f t="shared" si="10"/>
        <v>2.9522403571428577</v>
      </c>
      <c r="AV7" s="54">
        <f t="shared" si="11"/>
        <v>0.30535521008403349</v>
      </c>
      <c r="AW7" s="63">
        <v>4.25</v>
      </c>
      <c r="AX7" s="55">
        <v>10.99</v>
      </c>
      <c r="AY7" s="54">
        <f t="shared" si="12"/>
        <v>0.61328480436760691</v>
      </c>
      <c r="AZ7" s="6"/>
      <c r="BA7" s="64">
        <v>1200</v>
      </c>
      <c r="BB7" s="48">
        <f t="shared" si="13"/>
        <v>3542.6884285714291</v>
      </c>
      <c r="BC7" s="48">
        <f t="shared" si="14"/>
        <v>5100</v>
      </c>
      <c r="BD7" s="48">
        <f t="shared" si="15"/>
        <v>13188</v>
      </c>
      <c r="BE7" s="56">
        <v>4.1100000000000003</v>
      </c>
      <c r="BF7" s="39"/>
      <c r="BG7" s="35"/>
      <c r="BH7" s="35" t="s">
        <v>70</v>
      </c>
      <c r="BI7" s="35" t="s">
        <v>71</v>
      </c>
      <c r="BJ7" s="40" t="s">
        <v>101</v>
      </c>
    </row>
    <row r="8" spans="1:62" ht="85" customHeight="1" x14ac:dyDescent="0.35">
      <c r="A8" s="36"/>
      <c r="B8" s="69"/>
      <c r="C8" s="69"/>
      <c r="D8" s="35" t="s">
        <v>62</v>
      </c>
      <c r="E8" s="69"/>
      <c r="F8" s="36" t="s">
        <v>63</v>
      </c>
      <c r="G8" s="40" t="s">
        <v>102</v>
      </c>
      <c r="H8" s="70" t="s">
        <v>103</v>
      </c>
      <c r="I8" s="70" t="s">
        <v>103</v>
      </c>
      <c r="J8" s="71" t="s">
        <v>98</v>
      </c>
      <c r="K8" s="71" t="s">
        <v>98</v>
      </c>
      <c r="L8" s="40" t="s">
        <v>104</v>
      </c>
      <c r="M8" s="40"/>
      <c r="N8" s="39"/>
      <c r="O8" s="39"/>
      <c r="P8" s="59" t="s">
        <v>105</v>
      </c>
      <c r="Q8" s="60"/>
      <c r="R8" s="38" t="s">
        <v>66</v>
      </c>
      <c r="S8" s="61">
        <f>'[7]Sunny 12.22'!Q25</f>
        <v>2.36</v>
      </c>
      <c r="T8" s="38" t="s">
        <v>67</v>
      </c>
      <c r="U8" s="40" t="s">
        <v>68</v>
      </c>
      <c r="V8" s="72">
        <v>27</v>
      </c>
      <c r="W8" s="72">
        <v>45</v>
      </c>
      <c r="X8" s="72">
        <v>25.5</v>
      </c>
      <c r="Y8" s="73">
        <v>21</v>
      </c>
      <c r="Z8" s="73">
        <v>12</v>
      </c>
      <c r="AA8" s="73">
        <v>23.5</v>
      </c>
      <c r="AB8" s="42">
        <v>10</v>
      </c>
      <c r="AC8" s="74">
        <v>8</v>
      </c>
      <c r="AD8" s="44">
        <f t="shared" si="0"/>
        <v>5.9220000000000002E-3</v>
      </c>
      <c r="AE8" s="45">
        <v>63</v>
      </c>
      <c r="AF8" s="46">
        <f t="shared" si="1"/>
        <v>85106.382978723399</v>
      </c>
      <c r="AG8" s="47">
        <v>2250</v>
      </c>
      <c r="AH8" s="48">
        <f t="shared" si="2"/>
        <v>2.6437500000000003E-2</v>
      </c>
      <c r="AI8" s="49" t="s">
        <v>69</v>
      </c>
      <c r="AJ8" s="50">
        <f t="shared" si="3"/>
        <v>0.21800000000000003</v>
      </c>
      <c r="AK8" s="48">
        <f t="shared" si="4"/>
        <v>0.51448000000000005</v>
      </c>
      <c r="AL8" s="48">
        <f t="shared" si="5"/>
        <v>2.9009175000000003</v>
      </c>
      <c r="AM8" s="51">
        <v>0.01</v>
      </c>
      <c r="AN8" s="48">
        <f t="shared" si="6"/>
        <v>4.2500000000000003E-2</v>
      </c>
      <c r="AO8" s="51">
        <v>0</v>
      </c>
      <c r="AP8" s="48">
        <f t="shared" si="7"/>
        <v>0</v>
      </c>
      <c r="AQ8" s="52">
        <v>0</v>
      </c>
      <c r="AR8" s="51">
        <v>0</v>
      </c>
      <c r="AS8" s="48">
        <f t="shared" si="8"/>
        <v>0</v>
      </c>
      <c r="AT8" s="48">
        <f t="shared" si="9"/>
        <v>4.2500000000000003E-2</v>
      </c>
      <c r="AU8" s="53">
        <f t="shared" si="10"/>
        <v>2.9434175000000002</v>
      </c>
      <c r="AV8" s="54">
        <f t="shared" si="11"/>
        <v>0.30743117647058815</v>
      </c>
      <c r="AW8" s="63">
        <v>4.25</v>
      </c>
      <c r="AX8" s="55">
        <v>10.99</v>
      </c>
      <c r="AY8" s="54">
        <f t="shared" si="12"/>
        <v>0.61328480436760691</v>
      </c>
      <c r="AZ8" s="6"/>
      <c r="BA8" s="64">
        <v>1200</v>
      </c>
      <c r="BB8" s="48">
        <f t="shared" si="13"/>
        <v>3532.1010000000001</v>
      </c>
      <c r="BC8" s="48">
        <f t="shared" si="14"/>
        <v>5100</v>
      </c>
      <c r="BD8" s="48">
        <f t="shared" si="15"/>
        <v>13188</v>
      </c>
      <c r="BE8" s="56">
        <v>4.6500000000000004</v>
      </c>
      <c r="BF8" s="39"/>
      <c r="BG8" s="35"/>
      <c r="BH8" s="35" t="s">
        <v>70</v>
      </c>
      <c r="BI8" s="35" t="s">
        <v>71</v>
      </c>
      <c r="BJ8" s="40" t="s">
        <v>101</v>
      </c>
    </row>
    <row r="9" spans="1:62" ht="85" customHeight="1" x14ac:dyDescent="0.35">
      <c r="A9" s="36"/>
      <c r="B9" s="69"/>
      <c r="C9" s="69"/>
      <c r="D9" s="35" t="s">
        <v>62</v>
      </c>
      <c r="E9" s="69"/>
      <c r="F9" s="36" t="s">
        <v>63</v>
      </c>
      <c r="G9" s="40" t="s">
        <v>106</v>
      </c>
      <c r="H9" s="70" t="s">
        <v>107</v>
      </c>
      <c r="I9" s="70" t="s">
        <v>107</v>
      </c>
      <c r="J9" s="71" t="s">
        <v>108</v>
      </c>
      <c r="K9" s="71" t="s">
        <v>108</v>
      </c>
      <c r="L9" s="40" t="s">
        <v>109</v>
      </c>
      <c r="M9" s="40"/>
      <c r="N9" s="39"/>
      <c r="O9" s="39"/>
      <c r="P9" s="59" t="s">
        <v>110</v>
      </c>
      <c r="Q9" s="60"/>
      <c r="R9" s="38" t="s">
        <v>66</v>
      </c>
      <c r="S9" s="61">
        <f>'[7]Sunny 12.22'!Q26</f>
        <v>2.29</v>
      </c>
      <c r="T9" s="38" t="s">
        <v>67</v>
      </c>
      <c r="U9" s="40" t="s">
        <v>68</v>
      </c>
      <c r="V9" s="72">
        <v>27</v>
      </c>
      <c r="W9" s="72">
        <v>47</v>
      </c>
      <c r="X9" s="72">
        <v>26</v>
      </c>
      <c r="Y9" s="73">
        <v>22</v>
      </c>
      <c r="Z9" s="73">
        <v>12</v>
      </c>
      <c r="AA9" s="73">
        <v>24</v>
      </c>
      <c r="AB9" s="42">
        <v>10</v>
      </c>
      <c r="AC9" s="74">
        <v>8</v>
      </c>
      <c r="AD9" s="44">
        <f t="shared" si="0"/>
        <v>6.3359999999999996E-3</v>
      </c>
      <c r="AE9" s="45">
        <v>63</v>
      </c>
      <c r="AF9" s="46">
        <f t="shared" si="1"/>
        <v>79545.454545454544</v>
      </c>
      <c r="AG9" s="47">
        <v>2250</v>
      </c>
      <c r="AH9" s="48">
        <f t="shared" si="2"/>
        <v>2.8285714285714286E-2</v>
      </c>
      <c r="AI9" s="49" t="s">
        <v>69</v>
      </c>
      <c r="AJ9" s="50">
        <f t="shared" si="3"/>
        <v>0.21800000000000003</v>
      </c>
      <c r="AK9" s="48">
        <f t="shared" si="4"/>
        <v>0.49922000000000005</v>
      </c>
      <c r="AL9" s="48">
        <f t="shared" si="5"/>
        <v>2.8175057142857147</v>
      </c>
      <c r="AM9" s="51">
        <v>0.01</v>
      </c>
      <c r="AN9" s="48">
        <f t="shared" si="6"/>
        <v>4.2500000000000003E-2</v>
      </c>
      <c r="AO9" s="51">
        <v>0</v>
      </c>
      <c r="AP9" s="48">
        <f t="shared" si="7"/>
        <v>0</v>
      </c>
      <c r="AQ9" s="52">
        <v>0</v>
      </c>
      <c r="AR9" s="51">
        <v>0</v>
      </c>
      <c r="AS9" s="48">
        <f t="shared" si="8"/>
        <v>0</v>
      </c>
      <c r="AT9" s="48">
        <f t="shared" si="9"/>
        <v>4.2500000000000003E-2</v>
      </c>
      <c r="AU9" s="53">
        <f t="shared" si="10"/>
        <v>2.8600057142857147</v>
      </c>
      <c r="AV9" s="54">
        <f t="shared" si="11"/>
        <v>0.32705747899159654</v>
      </c>
      <c r="AW9" s="63">
        <v>4.25</v>
      </c>
      <c r="AX9" s="55">
        <v>10.99</v>
      </c>
      <c r="AY9" s="54">
        <f t="shared" si="12"/>
        <v>0.61328480436760691</v>
      </c>
      <c r="AZ9" s="6"/>
      <c r="BA9" s="64">
        <v>1200</v>
      </c>
      <c r="BB9" s="48">
        <f t="shared" si="13"/>
        <v>3432.0068571428578</v>
      </c>
      <c r="BC9" s="48">
        <f t="shared" si="14"/>
        <v>5100</v>
      </c>
      <c r="BD9" s="48">
        <f t="shared" si="15"/>
        <v>13188</v>
      </c>
      <c r="BE9" s="56">
        <v>4.95</v>
      </c>
      <c r="BF9" s="39"/>
      <c r="BG9" s="35"/>
      <c r="BH9" s="35" t="s">
        <v>70</v>
      </c>
      <c r="BI9" s="35" t="s">
        <v>71</v>
      </c>
      <c r="BJ9" s="40" t="s">
        <v>101</v>
      </c>
    </row>
    <row r="10" spans="1:62" ht="85" customHeight="1" x14ac:dyDescent="0.35">
      <c r="A10" s="36"/>
      <c r="B10" s="57"/>
      <c r="C10" s="36"/>
      <c r="D10" s="35" t="s">
        <v>62</v>
      </c>
      <c r="E10" s="36"/>
      <c r="F10" s="36" t="s">
        <v>63</v>
      </c>
      <c r="G10" s="58" t="s">
        <v>111</v>
      </c>
      <c r="H10" s="35" t="s">
        <v>112</v>
      </c>
      <c r="I10" s="35" t="s">
        <v>76</v>
      </c>
      <c r="J10" s="35" t="s">
        <v>113</v>
      </c>
      <c r="K10" s="35" t="s">
        <v>113</v>
      </c>
      <c r="L10" s="35" t="s">
        <v>114</v>
      </c>
      <c r="M10" s="35" t="s">
        <v>115</v>
      </c>
      <c r="N10" s="39"/>
      <c r="O10" s="39"/>
      <c r="P10" s="59" t="s">
        <v>116</v>
      </c>
      <c r="Q10" s="60"/>
      <c r="R10" s="38" t="s">
        <v>66</v>
      </c>
      <c r="S10" s="61">
        <f>'[7]Sunny 12.22'!Q29</f>
        <v>2.72</v>
      </c>
      <c r="T10" s="38" t="s">
        <v>67</v>
      </c>
      <c r="U10" s="40" t="s">
        <v>68</v>
      </c>
      <c r="V10" s="62">
        <v>52.7</v>
      </c>
      <c r="W10" s="62">
        <v>25.8</v>
      </c>
      <c r="X10" s="62">
        <v>47.9</v>
      </c>
      <c r="Y10" s="41">
        <v>25.4</v>
      </c>
      <c r="Z10" s="41">
        <v>11.9</v>
      </c>
      <c r="AA10" s="41">
        <v>23</v>
      </c>
      <c r="AB10" s="42">
        <v>10</v>
      </c>
      <c r="AC10" s="43">
        <v>8</v>
      </c>
      <c r="AD10" s="44">
        <f t="shared" si="0"/>
        <v>6.95198E-3</v>
      </c>
      <c r="AE10" s="45">
        <v>63</v>
      </c>
      <c r="AF10" s="46">
        <f t="shared" si="1"/>
        <v>72497.33169543065</v>
      </c>
      <c r="AG10" s="47">
        <v>2250</v>
      </c>
      <c r="AH10" s="48">
        <f t="shared" si="2"/>
        <v>3.1035625000000001E-2</v>
      </c>
      <c r="AI10" s="49" t="s">
        <v>69</v>
      </c>
      <c r="AJ10" s="50">
        <f t="shared" si="3"/>
        <v>0.21800000000000003</v>
      </c>
      <c r="AK10" s="48">
        <f t="shared" si="4"/>
        <v>0.59296000000000015</v>
      </c>
      <c r="AL10" s="48">
        <f t="shared" si="5"/>
        <v>3.3439956250000002</v>
      </c>
      <c r="AM10" s="51">
        <v>0.01</v>
      </c>
      <c r="AN10" s="48">
        <f t="shared" si="6"/>
        <v>0.05</v>
      </c>
      <c r="AO10" s="51">
        <v>0</v>
      </c>
      <c r="AP10" s="48">
        <f t="shared" si="7"/>
        <v>0</v>
      </c>
      <c r="AQ10" s="52">
        <v>0</v>
      </c>
      <c r="AR10" s="51">
        <v>0</v>
      </c>
      <c r="AS10" s="48">
        <f t="shared" si="8"/>
        <v>0</v>
      </c>
      <c r="AT10" s="48">
        <f t="shared" si="9"/>
        <v>0.05</v>
      </c>
      <c r="AU10" s="53">
        <f t="shared" si="10"/>
        <v>3.3939956250000001</v>
      </c>
      <c r="AV10" s="54">
        <f t="shared" si="11"/>
        <v>0.321200875</v>
      </c>
      <c r="AW10" s="63">
        <v>5</v>
      </c>
      <c r="AX10" s="55">
        <v>10.99</v>
      </c>
      <c r="AY10" s="54">
        <f t="shared" si="12"/>
        <v>0.54504094631483169</v>
      </c>
      <c r="AZ10" s="6"/>
      <c r="BA10" s="64">
        <v>1200</v>
      </c>
      <c r="BB10" s="48">
        <f t="shared" si="13"/>
        <v>4072.79475</v>
      </c>
      <c r="BC10" s="48">
        <f t="shared" si="14"/>
        <v>6000</v>
      </c>
      <c r="BD10" s="48">
        <f t="shared" si="15"/>
        <v>13188</v>
      </c>
      <c r="BE10" s="56">
        <v>9.77</v>
      </c>
      <c r="BF10" s="39"/>
      <c r="BG10" s="36"/>
      <c r="BH10" s="35" t="s">
        <v>70</v>
      </c>
      <c r="BI10" s="35" t="s">
        <v>71</v>
      </c>
      <c r="BJ10" s="65" t="s">
        <v>81</v>
      </c>
    </row>
    <row r="11" spans="1:62" ht="85" customHeight="1" x14ac:dyDescent="0.35">
      <c r="A11" s="35"/>
      <c r="B11" s="36"/>
      <c r="C11" s="35"/>
      <c r="D11" s="35" t="s">
        <v>62</v>
      </c>
      <c r="E11" s="35"/>
      <c r="F11" s="36" t="s">
        <v>63</v>
      </c>
      <c r="G11" s="35" t="s">
        <v>117</v>
      </c>
      <c r="H11" s="35" t="s">
        <v>64</v>
      </c>
      <c r="I11" s="35" t="str">
        <f t="shared" si="16"/>
        <v>Resin Lotion Pump(plastic black  pump )</v>
      </c>
      <c r="J11" s="35" t="s">
        <v>82</v>
      </c>
      <c r="K11" s="35" t="s">
        <v>82</v>
      </c>
      <c r="L11" s="35" t="s">
        <v>118</v>
      </c>
      <c r="M11" s="35"/>
      <c r="N11" s="39"/>
      <c r="O11" s="39"/>
      <c r="P11" s="59" t="s">
        <v>119</v>
      </c>
      <c r="Q11" s="60"/>
      <c r="R11" s="38" t="s">
        <v>66</v>
      </c>
      <c r="S11" s="61">
        <f>'[7]Sunny 12.22'!Q30</f>
        <v>2</v>
      </c>
      <c r="T11" s="38" t="s">
        <v>67</v>
      </c>
      <c r="U11" s="40" t="s">
        <v>68</v>
      </c>
      <c r="V11" s="62">
        <v>26</v>
      </c>
      <c r="W11" s="62">
        <v>25</v>
      </c>
      <c r="X11" s="62">
        <v>48</v>
      </c>
      <c r="Y11" s="62">
        <v>24</v>
      </c>
      <c r="Z11" s="62">
        <v>12</v>
      </c>
      <c r="AA11" s="62">
        <v>22.5</v>
      </c>
      <c r="AB11" s="42">
        <v>10</v>
      </c>
      <c r="AC11" s="43">
        <v>8</v>
      </c>
      <c r="AD11" s="44">
        <f t="shared" si="0"/>
        <v>6.4799999999999996E-3</v>
      </c>
      <c r="AE11" s="45">
        <v>63</v>
      </c>
      <c r="AF11" s="46">
        <f t="shared" si="1"/>
        <v>77777.777777777781</v>
      </c>
      <c r="AG11" s="47">
        <v>2250</v>
      </c>
      <c r="AH11" s="48">
        <f t="shared" si="2"/>
        <v>2.8928571428571428E-2</v>
      </c>
      <c r="AI11" s="49" t="s">
        <v>69</v>
      </c>
      <c r="AJ11" s="50">
        <f t="shared" si="3"/>
        <v>0.21800000000000003</v>
      </c>
      <c r="AK11" s="48">
        <f t="shared" si="4"/>
        <v>0.43600000000000005</v>
      </c>
      <c r="AL11" s="48">
        <f t="shared" si="5"/>
        <v>2.4649285714285716</v>
      </c>
      <c r="AM11" s="51">
        <v>0.01</v>
      </c>
      <c r="AN11" s="48">
        <f t="shared" si="6"/>
        <v>4.2500000000000003E-2</v>
      </c>
      <c r="AO11" s="51">
        <v>0</v>
      </c>
      <c r="AP11" s="48">
        <f t="shared" si="7"/>
        <v>0</v>
      </c>
      <c r="AQ11" s="52">
        <v>0</v>
      </c>
      <c r="AR11" s="51">
        <v>0</v>
      </c>
      <c r="AS11" s="48">
        <f t="shared" si="8"/>
        <v>0</v>
      </c>
      <c r="AT11" s="48">
        <f t="shared" si="9"/>
        <v>4.2500000000000003E-2</v>
      </c>
      <c r="AU11" s="53">
        <f t="shared" si="10"/>
        <v>2.5074285714285716</v>
      </c>
      <c r="AV11" s="54">
        <f t="shared" si="11"/>
        <v>0.41001680672268903</v>
      </c>
      <c r="AW11" s="63">
        <v>4.25</v>
      </c>
      <c r="AX11" s="55">
        <v>10.99</v>
      </c>
      <c r="AY11" s="54">
        <f t="shared" si="12"/>
        <v>0.61328480436760691</v>
      </c>
      <c r="AZ11" s="6"/>
      <c r="BA11" s="67">
        <v>1200</v>
      </c>
      <c r="BB11" s="48">
        <f t="shared" si="13"/>
        <v>3008.9142857142861</v>
      </c>
      <c r="BC11" s="48">
        <f t="shared" si="14"/>
        <v>5100</v>
      </c>
      <c r="BD11" s="48">
        <f t="shared" si="15"/>
        <v>13188</v>
      </c>
      <c r="BE11" s="56">
        <v>4.68</v>
      </c>
      <c r="BF11" s="39"/>
      <c r="BG11" s="35"/>
      <c r="BH11" s="35" t="s">
        <v>70</v>
      </c>
      <c r="BI11" s="35" t="s">
        <v>71</v>
      </c>
      <c r="BJ11" s="35" t="s">
        <v>72</v>
      </c>
    </row>
    <row r="12" spans="1:62" ht="85" customHeight="1" x14ac:dyDescent="0.35">
      <c r="A12" s="35"/>
      <c r="B12" s="36"/>
      <c r="C12" s="35"/>
      <c r="D12" s="35" t="s">
        <v>62</v>
      </c>
      <c r="E12" s="35"/>
      <c r="F12" s="36" t="s">
        <v>63</v>
      </c>
      <c r="G12" s="35" t="s">
        <v>120</v>
      </c>
      <c r="H12" s="35" t="s">
        <v>73</v>
      </c>
      <c r="I12" s="35" t="str">
        <f t="shared" si="16"/>
        <v>Resin Lotion Pump(plastic chrome  pump )</v>
      </c>
      <c r="J12" s="35" t="s">
        <v>82</v>
      </c>
      <c r="K12" s="35" t="s">
        <v>82</v>
      </c>
      <c r="L12" s="35" t="s">
        <v>121</v>
      </c>
      <c r="M12" s="35"/>
      <c r="N12" s="39"/>
      <c r="O12" s="39"/>
      <c r="P12" s="59" t="s">
        <v>122</v>
      </c>
      <c r="Q12" s="60"/>
      <c r="R12" s="38" t="s">
        <v>66</v>
      </c>
      <c r="S12" s="61">
        <f>'[7]Sunny 12.22'!Q33</f>
        <v>2.12</v>
      </c>
      <c r="T12" s="38" t="s">
        <v>67</v>
      </c>
      <c r="U12" s="40" t="s">
        <v>68</v>
      </c>
      <c r="V12" s="62">
        <v>27</v>
      </c>
      <c r="W12" s="62">
        <v>26</v>
      </c>
      <c r="X12" s="62">
        <v>51</v>
      </c>
      <c r="Y12" s="62">
        <v>25</v>
      </c>
      <c r="Z12" s="62">
        <v>12.5</v>
      </c>
      <c r="AA12" s="62">
        <v>24</v>
      </c>
      <c r="AB12" s="42">
        <v>10</v>
      </c>
      <c r="AC12" s="43">
        <v>8</v>
      </c>
      <c r="AD12" s="44">
        <f t="shared" si="0"/>
        <v>7.4999999999999997E-3</v>
      </c>
      <c r="AE12" s="45">
        <v>63</v>
      </c>
      <c r="AF12" s="46">
        <f t="shared" si="1"/>
        <v>67200</v>
      </c>
      <c r="AG12" s="47">
        <v>2250</v>
      </c>
      <c r="AH12" s="48">
        <f t="shared" si="2"/>
        <v>3.3482142857142856E-2</v>
      </c>
      <c r="AI12" s="49" t="s">
        <v>69</v>
      </c>
      <c r="AJ12" s="50">
        <f t="shared" si="3"/>
        <v>0.21800000000000003</v>
      </c>
      <c r="AK12" s="48">
        <f t="shared" si="4"/>
        <v>0.46216000000000007</v>
      </c>
      <c r="AL12" s="48">
        <f t="shared" si="5"/>
        <v>2.6156421428571428</v>
      </c>
      <c r="AM12" s="51">
        <v>0.01</v>
      </c>
      <c r="AN12" s="48">
        <f t="shared" si="6"/>
        <v>4.2000000000000003E-2</v>
      </c>
      <c r="AO12" s="51">
        <v>0</v>
      </c>
      <c r="AP12" s="48">
        <f t="shared" si="7"/>
        <v>0</v>
      </c>
      <c r="AQ12" s="52">
        <v>0</v>
      </c>
      <c r="AR12" s="51">
        <v>0</v>
      </c>
      <c r="AS12" s="48">
        <f t="shared" si="8"/>
        <v>0</v>
      </c>
      <c r="AT12" s="48">
        <f t="shared" si="9"/>
        <v>4.2000000000000003E-2</v>
      </c>
      <c r="AU12" s="53">
        <f t="shared" si="10"/>
        <v>2.6576421428571426</v>
      </c>
      <c r="AV12" s="54">
        <f t="shared" si="11"/>
        <v>0.36722806122448987</v>
      </c>
      <c r="AW12" s="63">
        <v>4.2</v>
      </c>
      <c r="AX12" s="55">
        <v>10.99</v>
      </c>
      <c r="AY12" s="54">
        <f t="shared" si="12"/>
        <v>0.61783439490445857</v>
      </c>
      <c r="AZ12" s="6"/>
      <c r="BA12" s="64">
        <v>1200</v>
      </c>
      <c r="BB12" s="48">
        <f t="shared" si="13"/>
        <v>3189.1705714285713</v>
      </c>
      <c r="BC12" s="48">
        <f t="shared" si="14"/>
        <v>5040</v>
      </c>
      <c r="BD12" s="48">
        <f t="shared" si="15"/>
        <v>13188</v>
      </c>
      <c r="BE12" s="56">
        <v>5.37</v>
      </c>
      <c r="BF12" s="39"/>
      <c r="BG12" s="35" t="s">
        <v>123</v>
      </c>
      <c r="BH12" s="35" t="s">
        <v>70</v>
      </c>
      <c r="BI12" s="35" t="s">
        <v>71</v>
      </c>
      <c r="BJ12" s="35" t="s">
        <v>72</v>
      </c>
    </row>
    <row r="13" spans="1:62" ht="85" customHeight="1" x14ac:dyDescent="0.35">
      <c r="A13" s="35"/>
      <c r="B13" s="36"/>
      <c r="C13" s="35"/>
      <c r="D13" s="35" t="s">
        <v>62</v>
      </c>
      <c r="E13" s="35"/>
      <c r="F13" s="36" t="s">
        <v>63</v>
      </c>
      <c r="G13" s="35" t="s">
        <v>124</v>
      </c>
      <c r="H13" s="35" t="s">
        <v>73</v>
      </c>
      <c r="I13" s="35" t="str">
        <f t="shared" si="16"/>
        <v>Resin Lotion Pump(plastic chrome  pump )</v>
      </c>
      <c r="J13" s="35" t="s">
        <v>82</v>
      </c>
      <c r="K13" s="35" t="s">
        <v>82</v>
      </c>
      <c r="L13" s="35" t="s">
        <v>125</v>
      </c>
      <c r="M13" s="35"/>
      <c r="N13" s="39"/>
      <c r="O13" s="39"/>
      <c r="P13" s="59" t="s">
        <v>126</v>
      </c>
      <c r="Q13" s="60"/>
      <c r="R13" s="38" t="s">
        <v>66</v>
      </c>
      <c r="S13" s="61">
        <f>'[7]Sunny 12.22'!Q37</f>
        <v>2</v>
      </c>
      <c r="T13" s="38" t="s">
        <v>67</v>
      </c>
      <c r="U13" s="40" t="s">
        <v>68</v>
      </c>
      <c r="V13" s="62">
        <v>25</v>
      </c>
      <c r="W13" s="62">
        <v>24</v>
      </c>
      <c r="X13" s="62">
        <v>51</v>
      </c>
      <c r="Y13" s="62">
        <v>23</v>
      </c>
      <c r="Z13" s="62">
        <v>11.5</v>
      </c>
      <c r="AA13" s="62">
        <v>24</v>
      </c>
      <c r="AB13" s="42">
        <v>10</v>
      </c>
      <c r="AC13" s="43">
        <v>8</v>
      </c>
      <c r="AD13" s="44">
        <f t="shared" si="0"/>
        <v>6.3480000000000003E-3</v>
      </c>
      <c r="AE13" s="45">
        <v>63</v>
      </c>
      <c r="AF13" s="46">
        <f t="shared" si="1"/>
        <v>79395.085066162574</v>
      </c>
      <c r="AG13" s="47">
        <v>2250</v>
      </c>
      <c r="AH13" s="48">
        <f t="shared" si="2"/>
        <v>2.8339285714285713E-2</v>
      </c>
      <c r="AI13" s="49" t="s">
        <v>69</v>
      </c>
      <c r="AJ13" s="50">
        <f t="shared" si="3"/>
        <v>0.21800000000000003</v>
      </c>
      <c r="AK13" s="48">
        <f t="shared" si="4"/>
        <v>0.43600000000000005</v>
      </c>
      <c r="AL13" s="48">
        <f t="shared" si="5"/>
        <v>2.4643392857142858</v>
      </c>
      <c r="AM13" s="51">
        <v>0.01</v>
      </c>
      <c r="AN13" s="48">
        <f t="shared" si="6"/>
        <v>4.2000000000000003E-2</v>
      </c>
      <c r="AO13" s="51">
        <v>0</v>
      </c>
      <c r="AP13" s="48">
        <f t="shared" si="7"/>
        <v>0</v>
      </c>
      <c r="AQ13" s="52">
        <v>0</v>
      </c>
      <c r="AR13" s="51">
        <v>0</v>
      </c>
      <c r="AS13" s="48">
        <f t="shared" si="8"/>
        <v>0</v>
      </c>
      <c r="AT13" s="48">
        <f t="shared" si="9"/>
        <v>4.2000000000000003E-2</v>
      </c>
      <c r="AU13" s="53">
        <f t="shared" si="10"/>
        <v>2.5063392857142857</v>
      </c>
      <c r="AV13" s="54">
        <f t="shared" si="11"/>
        <v>0.40325255102040819</v>
      </c>
      <c r="AW13" s="63">
        <v>4.2</v>
      </c>
      <c r="AX13" s="55">
        <v>10.99</v>
      </c>
      <c r="AY13" s="54">
        <f t="shared" si="12"/>
        <v>0.61783439490445857</v>
      </c>
      <c r="AZ13" s="6"/>
      <c r="BA13" s="64">
        <v>1200</v>
      </c>
      <c r="BB13" s="48">
        <f t="shared" si="13"/>
        <v>3007.6071428571427</v>
      </c>
      <c r="BC13" s="48">
        <f t="shared" si="14"/>
        <v>5040</v>
      </c>
      <c r="BD13" s="48">
        <f t="shared" si="15"/>
        <v>13188</v>
      </c>
      <c r="BE13" s="56">
        <v>4.59</v>
      </c>
      <c r="BF13" s="39"/>
      <c r="BG13" s="35"/>
      <c r="BH13" s="35" t="s">
        <v>70</v>
      </c>
      <c r="BI13" s="35" t="s">
        <v>71</v>
      </c>
      <c r="BJ13" s="35" t="s">
        <v>72</v>
      </c>
    </row>
    <row r="14" spans="1:62" ht="85" customHeight="1" x14ac:dyDescent="0.35">
      <c r="A14" s="36"/>
      <c r="B14" s="69"/>
      <c r="C14" s="69"/>
      <c r="D14" s="35" t="s">
        <v>62</v>
      </c>
      <c r="E14" s="69"/>
      <c r="F14" s="36" t="s">
        <v>63</v>
      </c>
      <c r="G14" s="40" t="s">
        <v>127</v>
      </c>
      <c r="H14" s="70" t="s">
        <v>128</v>
      </c>
      <c r="I14" s="70" t="s">
        <v>128</v>
      </c>
      <c r="J14" s="71" t="s">
        <v>98</v>
      </c>
      <c r="K14" s="71" t="s">
        <v>98</v>
      </c>
      <c r="L14" s="40" t="s">
        <v>129</v>
      </c>
      <c r="M14" s="40"/>
      <c r="N14" s="39"/>
      <c r="O14" s="39"/>
      <c r="P14" s="59" t="s">
        <v>130</v>
      </c>
      <c r="Q14" s="60"/>
      <c r="R14" s="38" t="s">
        <v>66</v>
      </c>
      <c r="S14" s="61">
        <f>'[7]Sunny 12.22'!Q42</f>
        <v>2.37</v>
      </c>
      <c r="T14" s="38" t="s">
        <v>67</v>
      </c>
      <c r="U14" s="40" t="s">
        <v>68</v>
      </c>
      <c r="V14" s="72">
        <v>26</v>
      </c>
      <c r="W14" s="72">
        <v>44</v>
      </c>
      <c r="X14" s="72">
        <v>26</v>
      </c>
      <c r="Y14" s="73">
        <v>20.5</v>
      </c>
      <c r="Z14" s="73">
        <v>11.5</v>
      </c>
      <c r="AA14" s="73">
        <v>24</v>
      </c>
      <c r="AB14" s="42">
        <v>10</v>
      </c>
      <c r="AC14" s="74">
        <v>8</v>
      </c>
      <c r="AD14" s="44">
        <f t="shared" si="0"/>
        <v>5.6579999999999998E-3</v>
      </c>
      <c r="AE14" s="45">
        <v>63</v>
      </c>
      <c r="AF14" s="46">
        <f t="shared" si="1"/>
        <v>89077.412513255564</v>
      </c>
      <c r="AG14" s="47">
        <v>2250</v>
      </c>
      <c r="AH14" s="48">
        <f t="shared" si="2"/>
        <v>2.5258928571428571E-2</v>
      </c>
      <c r="AI14" s="49" t="s">
        <v>69</v>
      </c>
      <c r="AJ14" s="50">
        <f t="shared" si="3"/>
        <v>0.21800000000000003</v>
      </c>
      <c r="AK14" s="48">
        <f t="shared" si="4"/>
        <v>0.51666000000000012</v>
      </c>
      <c r="AL14" s="48">
        <f t="shared" si="5"/>
        <v>2.9119189285714286</v>
      </c>
      <c r="AM14" s="51">
        <v>0.01</v>
      </c>
      <c r="AN14" s="48">
        <f t="shared" si="6"/>
        <v>4.6500000000000007E-2</v>
      </c>
      <c r="AO14" s="51">
        <v>0</v>
      </c>
      <c r="AP14" s="48">
        <f t="shared" si="7"/>
        <v>0</v>
      </c>
      <c r="AQ14" s="52">
        <v>0</v>
      </c>
      <c r="AR14" s="51">
        <v>0</v>
      </c>
      <c r="AS14" s="48">
        <f t="shared" si="8"/>
        <v>0</v>
      </c>
      <c r="AT14" s="48">
        <f t="shared" si="9"/>
        <v>4.6500000000000007E-2</v>
      </c>
      <c r="AU14" s="53">
        <f t="shared" si="10"/>
        <v>2.9584189285714286</v>
      </c>
      <c r="AV14" s="54">
        <f t="shared" si="11"/>
        <v>0.36378087557603689</v>
      </c>
      <c r="AW14" s="63">
        <v>4.6500000000000004</v>
      </c>
      <c r="AX14" s="55">
        <v>10.99</v>
      </c>
      <c r="AY14" s="54">
        <f t="shared" si="12"/>
        <v>0.57688808007279346</v>
      </c>
      <c r="AZ14" s="6"/>
      <c r="BA14" s="64">
        <v>1200</v>
      </c>
      <c r="BB14" s="48">
        <f t="shared" si="13"/>
        <v>3550.1027142857142</v>
      </c>
      <c r="BC14" s="48">
        <f t="shared" si="14"/>
        <v>5580</v>
      </c>
      <c r="BD14" s="48">
        <f t="shared" si="15"/>
        <v>13188</v>
      </c>
      <c r="BE14" s="56">
        <v>4.46</v>
      </c>
      <c r="BF14" s="39"/>
      <c r="BG14" s="35"/>
      <c r="BH14" s="35" t="s">
        <v>70</v>
      </c>
      <c r="BI14" s="35" t="s">
        <v>71</v>
      </c>
      <c r="BJ14" s="40" t="s">
        <v>101</v>
      </c>
    </row>
    <row r="15" spans="1:62" ht="85" customHeight="1" x14ac:dyDescent="0.35">
      <c r="A15" s="36"/>
      <c r="B15" s="57"/>
      <c r="C15" s="36"/>
      <c r="D15" s="35" t="s">
        <v>62</v>
      </c>
      <c r="E15" s="36"/>
      <c r="F15" s="36" t="s">
        <v>63</v>
      </c>
      <c r="G15" s="58" t="s">
        <v>131</v>
      </c>
      <c r="H15" s="35" t="s">
        <v>112</v>
      </c>
      <c r="I15" s="35" t="s">
        <v>76</v>
      </c>
      <c r="J15" s="35" t="s">
        <v>132</v>
      </c>
      <c r="K15" s="35" t="s">
        <v>132</v>
      </c>
      <c r="L15" s="35" t="s">
        <v>133</v>
      </c>
      <c r="M15" s="35" t="s">
        <v>134</v>
      </c>
      <c r="N15" s="39"/>
      <c r="O15" s="39"/>
      <c r="P15" s="59" t="s">
        <v>135</v>
      </c>
      <c r="Q15" s="60"/>
      <c r="R15" s="38" t="s">
        <v>66</v>
      </c>
      <c r="S15" s="61">
        <f>'[7]Sunny 12.22'!Q44</f>
        <v>2.14</v>
      </c>
      <c r="T15" s="38" t="s">
        <v>67</v>
      </c>
      <c r="U15" s="40" t="s">
        <v>68</v>
      </c>
      <c r="V15" s="62">
        <v>38.5</v>
      </c>
      <c r="W15" s="62">
        <v>23.2</v>
      </c>
      <c r="X15" s="62">
        <v>49.5</v>
      </c>
      <c r="Y15" s="41">
        <v>18.2</v>
      </c>
      <c r="Z15" s="41">
        <v>10.6</v>
      </c>
      <c r="AA15" s="41">
        <v>23.7</v>
      </c>
      <c r="AB15" s="42">
        <v>10</v>
      </c>
      <c r="AC15" s="43">
        <v>8</v>
      </c>
      <c r="AD15" s="44">
        <f t="shared" si="0"/>
        <v>4.5722039999999999E-3</v>
      </c>
      <c r="AE15" s="45">
        <v>63</v>
      </c>
      <c r="AF15" s="46">
        <f t="shared" si="1"/>
        <v>110231.30201539565</v>
      </c>
      <c r="AG15" s="47">
        <v>2250</v>
      </c>
      <c r="AH15" s="48">
        <f t="shared" si="2"/>
        <v>2.0411624999999999E-2</v>
      </c>
      <c r="AI15" s="49" t="s">
        <v>69</v>
      </c>
      <c r="AJ15" s="50">
        <f t="shared" si="3"/>
        <v>0.21800000000000003</v>
      </c>
      <c r="AK15" s="48">
        <f t="shared" si="4"/>
        <v>0.4665200000000001</v>
      </c>
      <c r="AL15" s="48">
        <f t="shared" si="5"/>
        <v>2.6269316250000001</v>
      </c>
      <c r="AM15" s="51">
        <v>0.01</v>
      </c>
      <c r="AN15" s="48">
        <f t="shared" si="6"/>
        <v>4.2000000000000003E-2</v>
      </c>
      <c r="AO15" s="51">
        <v>0</v>
      </c>
      <c r="AP15" s="48">
        <f t="shared" si="7"/>
        <v>0</v>
      </c>
      <c r="AQ15" s="52">
        <v>0</v>
      </c>
      <c r="AR15" s="51">
        <v>0</v>
      </c>
      <c r="AS15" s="48">
        <f t="shared" si="8"/>
        <v>0</v>
      </c>
      <c r="AT15" s="48">
        <f t="shared" si="9"/>
        <v>4.2000000000000003E-2</v>
      </c>
      <c r="AU15" s="53">
        <f t="shared" si="10"/>
        <v>2.6689316249999999</v>
      </c>
      <c r="AV15" s="54">
        <f t="shared" si="11"/>
        <v>0.36454008928571435</v>
      </c>
      <c r="AW15" s="63">
        <v>4.2</v>
      </c>
      <c r="AX15" s="55">
        <v>10.99</v>
      </c>
      <c r="AY15" s="54">
        <f t="shared" si="12"/>
        <v>0.61783439490445857</v>
      </c>
      <c r="AZ15" s="6"/>
      <c r="BA15" s="64">
        <v>1200</v>
      </c>
      <c r="BB15" s="48">
        <f t="shared" si="13"/>
        <v>3202.7179499999997</v>
      </c>
      <c r="BC15" s="48">
        <f t="shared" si="14"/>
        <v>5040</v>
      </c>
      <c r="BD15" s="48">
        <f t="shared" si="15"/>
        <v>13188</v>
      </c>
      <c r="BE15" s="56">
        <v>6.63</v>
      </c>
      <c r="BF15" s="39"/>
      <c r="BG15" s="36"/>
      <c r="BH15" s="35" t="s">
        <v>70</v>
      </c>
      <c r="BI15" s="35" t="s">
        <v>71</v>
      </c>
      <c r="BJ15" s="65" t="s">
        <v>81</v>
      </c>
    </row>
  </sheetData>
  <sheetProtection insertRows="0" deleteRows="0" sort="0"/>
  <protectedRanges>
    <protectedRange sqref="AK2:AV15 A16:J233 Q2:T15 L16:M233 N2:N233 BE2:BE15 AH2:AH15 AY2:AY15 AD2:AF15 P16:AW233" name="Range1"/>
    <protectedRange sqref="AG2:AG15" name="Range1_3"/>
    <protectedRange sqref="AI2:AJ15" name="Range1_4"/>
    <protectedRange sqref="AX2:AX15" name="Range1_5"/>
    <protectedRange sqref="K16:K260" name="Range1_1"/>
    <protectedRange sqref="AZ2:AZ255" name="Range1_7"/>
    <protectedRange sqref="O2:O255" name="Range1_8"/>
    <protectedRange sqref="A3:C9 E3:E9 E11:E14 A11:C14" name="Range1_9"/>
    <protectedRange sqref="D2:D15" name="Range1_1_1"/>
    <protectedRange sqref="A10:C10 E10" name="Range1_4_1"/>
    <protectedRange sqref="A2:C2 E2" name="Range1_5_1"/>
    <protectedRange sqref="A15:C15 E15" name="Range1_7_1"/>
    <protectedRange sqref="G3:L9 G11:L14" name="Range1_11"/>
    <protectedRange sqref="F2:F15" name="Range1_1_2"/>
    <protectedRange sqref="G10:H10 J10:K10" name="Range1_4_3"/>
    <protectedRange sqref="L10" name="Range1_2_2_1"/>
    <protectedRange sqref="G2:H2 J2:K2" name="Range1_5_3"/>
    <protectedRange sqref="L2" name="Range1_2_3_1"/>
    <protectedRange sqref="G15:H15 J15:K15" name="Range1_7_3"/>
    <protectedRange sqref="L15" name="Range1_2_4_1"/>
    <protectedRange sqref="M3:M9 M11:M14" name="Range1_12"/>
    <protectedRange sqref="M10" name="Range1_4_4"/>
    <protectedRange sqref="M2" name="Range1_5_4"/>
    <protectedRange sqref="M15" name="Range1_7_4"/>
    <protectedRange sqref="U10 U15 AC11:AC14 U3:AA9 AC3:AC9 U11:AA14" name="Range1_13"/>
    <protectedRange sqref="AB2:AB15" name="Range1_2_1"/>
    <protectedRange sqref="V2:AA2" name="Range1_6_2"/>
    <protectedRange sqref="V10:AA10" name="Range1_9_1"/>
    <protectedRange sqref="V15:AA15" name="Range1_10_1"/>
    <protectedRange sqref="BJ15" name="Range1_7_5"/>
    <protectedRange sqref="P2 P3:P5 P6:P11 P12:P13 P14:P15" name="Range1_7_2"/>
  </protectedRanges>
  <phoneticPr fontId="2" type="noConversion"/>
  <dataValidations count="1">
    <dataValidation type="list" allowBlank="1" showInputMessage="1" showErrorMessage="1" sqref="E2 E15 E10" xr:uid="{F362FAEC-1633-4586-8A59-F93295817EBD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HG Seleted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2026-02-11T02:39:25Z</dcterms:created>
  <dcterms:modified xsi:type="dcterms:W3CDTF">2026-02-11T02:45:16Z</dcterms:modified>
</cp:coreProperties>
</file>