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B4" i="1" l="1"/>
  <c r="AY4" i="1"/>
  <c r="AX4" i="1"/>
  <c r="AV4" i="1"/>
  <c r="AQ4" i="1"/>
  <c r="AN4" i="1"/>
  <c r="AL4" i="1"/>
  <c r="AJ4" i="1"/>
  <c r="AR4" i="1" s="1"/>
  <c r="AH4" i="1"/>
  <c r="AE4" i="1"/>
  <c r="X4" i="1"/>
  <c r="Z4" i="1" s="1"/>
  <c r="AB4" i="1" s="1"/>
  <c r="AF4" i="1" s="1"/>
  <c r="BB3" i="1"/>
  <c r="AX3" i="1"/>
  <c r="AV3" i="1"/>
  <c r="AY3" i="1" s="1"/>
  <c r="AQ3" i="1"/>
  <c r="AN3" i="1"/>
  <c r="AJ3" i="1"/>
  <c r="AH3" i="1"/>
  <c r="AE3" i="1"/>
  <c r="X3" i="1"/>
  <c r="Z3" i="1" s="1"/>
  <c r="AB3" i="1" s="1"/>
  <c r="AF3" i="1" s="1"/>
  <c r="BB2" i="1"/>
  <c r="AY2" i="1"/>
  <c r="AX2" i="1"/>
  <c r="AV2" i="1"/>
  <c r="AQ2" i="1"/>
  <c r="AN2" i="1"/>
  <c r="AL2" i="1"/>
  <c r="AJ2" i="1"/>
  <c r="AR2" i="1" s="1"/>
  <c r="AH2" i="1"/>
  <c r="AE2" i="1"/>
  <c r="X2" i="1"/>
  <c r="Z2" i="1" s="1"/>
  <c r="AB2" i="1" s="1"/>
  <c r="AF2" i="1" s="1"/>
  <c r="AS2" i="1" l="1"/>
  <c r="AS4" i="1"/>
  <c r="AR3" i="1"/>
  <c r="AS3" i="1" s="1"/>
  <c r="AL3" i="1"/>
  <c r="BA3" i="1" l="1"/>
  <c r="AT3" i="1"/>
  <c r="BA4" i="1"/>
  <c r="AT4" i="1"/>
  <c r="BA2" i="1"/>
  <c r="AT2" i="1"/>
</calcChain>
</file>

<file path=xl/comments1.xml><?xml version="1.0" encoding="utf-8"?>
<comments xmlns="http://schemas.openxmlformats.org/spreadsheetml/2006/main">
  <authors>
    <author>heather.zhu@jlahome.com</author>
    <author>孙明秀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  <comment ref="J2" authorId="1" shapeId="0">
      <text>
        <r>
          <rPr>
            <b/>
            <sz val="9"/>
            <color indexed="81"/>
            <rFont val="宋体"/>
            <family val="3"/>
            <charset val="134"/>
          </rPr>
          <t>孙明秀:</t>
        </r>
        <r>
          <rPr>
            <sz val="9"/>
            <color indexed="81"/>
            <rFont val="宋体"/>
            <family val="3"/>
            <charset val="134"/>
          </rPr>
          <t xml:space="preserve">
color ball hook：$0.45 Moq:1200</t>
        </r>
      </text>
    </comment>
  </commentList>
</comments>
</file>

<file path=xl/sharedStrings.xml><?xml version="1.0" encoding="utf-8"?>
<sst xmlns="http://schemas.openxmlformats.org/spreadsheetml/2006/main" count="93" uniqueCount="73">
  <si>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</si>
  <si>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</si>
  <si>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</si>
  <si>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</si>
  <si>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</si>
  <si>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</si>
  <si>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</si>
  <si>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</si>
  <si>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</si>
  <si>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</si>
  <si>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</si>
  <si>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</si>
  <si>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</si>
  <si>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</si>
  <si>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</si>
  <si>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</si>
  <si>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</si>
  <si>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</si>
  <si>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</si>
  <si>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</si>
  <si>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</si>
  <si>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</si>
  <si>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</si>
  <si>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</si>
  <si>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</si>
  <si>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</si>
  <si>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</si>
  <si>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</si>
  <si>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</si>
  <si>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</si>
  <si>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</si>
  <si>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</si>
  <si>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</si>
  <si>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</si>
  <si>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</si>
  <si>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</si>
  <si>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</si>
  <si>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</si>
  <si>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Piece</t>
  </si>
  <si>
    <t>Material-Short</t>
  </si>
  <si>
    <t>Container Volume</t>
  </si>
  <si>
    <t>LDP Cost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</si>
  <si>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</si>
  <si>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</si>
  <si>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</si>
  <si>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</si>
  <si>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</si>
  <si>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</si>
  <si>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</si>
  <si>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</si>
  <si>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</si>
  <si>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</si>
  <si>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</si>
  <si>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</si>
  <si>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</si>
  <si>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</si>
  <si>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Shower Curtain</t>
  </si>
  <si>
    <t>Blue</t>
  </si>
  <si>
    <t>6303.92.2050</t>
  </si>
  <si>
    <t>Marketing</t>
  </si>
  <si>
    <t>Madison Park Essentials</t>
    <phoneticPr fontId="3" type="noConversion"/>
  </si>
  <si>
    <t>Addison</t>
    <phoneticPr fontId="3" type="noConversion"/>
  </si>
  <si>
    <t>Addison Shower Curtain Set</t>
    <phoneticPr fontId="3" type="noConversion"/>
  </si>
  <si>
    <r>
      <t xml:space="preserve">Material/Quality: 100%polyester, 85gsm Microfiber with </t>
    </r>
    <r>
      <rPr>
        <sz val="11"/>
        <color rgb="FFFF0000"/>
        <rFont val="Arial"/>
        <family val="2"/>
      </rPr>
      <t>embossed+embroidery,</t>
    </r>
    <r>
      <rPr>
        <sz val="11"/>
        <rFont val="Arial"/>
        <family val="2"/>
      </rPr>
      <t>12pcs buttonholes                        Weight:85gsm 
12 pcs roller ball hooks(Iron + color balls)</t>
    </r>
    <phoneticPr fontId="3" type="noConversion"/>
  </si>
  <si>
    <t xml:space="preserve">100% polyester
</t>
  </si>
  <si>
    <t>72X72"</t>
  </si>
  <si>
    <t>Pink</t>
  </si>
  <si>
    <t>Madison Park Essentials</t>
    <phoneticPr fontId="3" type="noConversion"/>
  </si>
  <si>
    <t>Addison</t>
    <phoneticPr fontId="3" type="noConversion"/>
  </si>
  <si>
    <t>Addison Shower Curtain Set</t>
    <phoneticPr fontId="3" type="noConversion"/>
  </si>
  <si>
    <r>
      <t xml:space="preserve">Material/Quality: 100%polyester, 85gsm Microfiber with </t>
    </r>
    <r>
      <rPr>
        <sz val="11"/>
        <color rgb="FFFF0000"/>
        <rFont val="Arial"/>
        <family val="2"/>
      </rPr>
      <t>embossed+embroidery,</t>
    </r>
    <r>
      <rPr>
        <sz val="11"/>
        <rFont val="Arial"/>
        <family val="2"/>
      </rPr>
      <t>12pcs buttonholes                        Weight:85gsm 
13 pcs roller ball hooks(Iron + color balls)</t>
    </r>
    <r>
      <rPr>
        <sz val="11"/>
        <color theme="1"/>
        <rFont val="宋体"/>
        <family val="2"/>
        <scheme val="minor"/>
      </rPr>
      <t/>
    </r>
  </si>
  <si>
    <r>
      <t xml:space="preserve">Material/Quality: 100%polyester, 85gsm Microfiber with </t>
    </r>
    <r>
      <rPr>
        <sz val="11"/>
        <color rgb="FFFF0000"/>
        <rFont val="Arial"/>
        <family val="2"/>
      </rPr>
      <t>embossed+embroidery,</t>
    </r>
    <r>
      <rPr>
        <sz val="11"/>
        <rFont val="Arial"/>
        <family val="2"/>
      </rPr>
      <t>12pcs buttonholes                        Weight:85gsm 
14 pcs roller ball hooks(Iron + color balls)</t>
    </r>
    <r>
      <rPr>
        <sz val="11"/>
        <color theme="1"/>
        <rFont val="宋体"/>
        <family val="2"/>
        <scheme val="minor"/>
      </rPr>
      <t/>
    </r>
  </si>
  <si>
    <t>Black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</si>
</sst>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6" formatCode="[$-409]dd/mmm/yy;@"/>
    <numFmt numFmtId="187" formatCode="[$$-409]#,##0.00;\-[$$-409]#,##0.00"/>
    <numFmt numFmtId="188" formatCode="#,##0.0_);\(#,##0.0\)"/>
    <numFmt numFmtId="189" formatCode="0.000%"/>
    <numFmt numFmtId="190" formatCode="&quot;$&quot;#,##0.00_);[Red]\(&quot;$&quot;#,##0.00\)"/>
    <numFmt numFmtId="191" formatCode="0_ "/>
  </numFmts>
  <fonts count="2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</font>
    <font>
      <sz val="12"/>
      <name val="Calibri"/>
      <family val="2"/>
    </font>
    <font>
      <sz val="10"/>
      <name val="Helv"/>
      <family val="2"/>
    </font>
    <font>
      <sz val="10"/>
      <color theme="1"/>
      <name val="Arial"/>
      <family val="2"/>
    </font>
    <font>
      <sz val="12"/>
      <name val="Arial Unicode MS"/>
      <family val="2"/>
    </font>
    <font>
      <sz val="11"/>
      <color theme="1"/>
      <name val="宋体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0" fillId="0" borderId="0">
      <alignment vertical="center"/>
    </xf>
    <xf numFmtId="9" fontId="2" fillId="0" borderId="0" applyFont="0" applyFill="0" applyBorder="0" applyAlignment="0" applyProtection="0"/>
    <xf numFmtId="0" fontId="17" fillId="0" borderId="0" applyProtection="0"/>
    <xf numFmtId="0" fontId="4" fillId="0" borderId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14" applyFont="1" applyBorder="1" applyAlignment="1">
      <alignment horizontal="center" wrapText="1"/>
    </xf>
    <xf numFmtId="0" fontId="6" fillId="3" borderId="1" xfId="14" applyFont="1" applyFill="1" applyBorder="1" applyAlignment="1">
      <alignment horizontal="center" wrapText="1"/>
    </xf>
    <xf numFmtId="0" fontId="7" fillId="3" borderId="1" xfId="14" applyFont="1" applyFill="1" applyBorder="1" applyAlignment="1">
      <alignment horizontal="center" wrapText="1"/>
    </xf>
    <xf numFmtId="0" fontId="7" fillId="2" borderId="1" xfId="14" applyFont="1" applyFill="1" applyBorder="1" applyAlignment="1">
      <alignment horizontal="center" wrapText="1"/>
    </xf>
    <xf numFmtId="0" fontId="6" fillId="2" borderId="1" xfId="14" applyFont="1" applyFill="1" applyBorder="1" applyAlignment="1">
      <alignment horizontal="center" wrapText="1"/>
    </xf>
    <xf numFmtId="0" fontId="6" fillId="2" borderId="1" xfId="15" applyFont="1" applyFill="1" applyBorder="1" applyAlignment="1">
      <alignment horizontal="center" wrapText="1"/>
    </xf>
    <xf numFmtId="181" fontId="6" fillId="4" borderId="2" xfId="14" applyNumberFormat="1" applyFont="1" applyFill="1" applyBorder="1" applyAlignment="1">
      <alignment horizontal="center" wrapText="1"/>
    </xf>
    <xf numFmtId="0" fontId="7" fillId="0" borderId="1" xfId="14" applyFont="1" applyBorder="1" applyAlignment="1">
      <alignment horizontal="center" wrapText="1"/>
    </xf>
    <xf numFmtId="2" fontId="6" fillId="0" borderId="1" xfId="14" applyNumberFormat="1" applyFont="1" applyBorder="1" applyAlignment="1">
      <alignment horizontal="center" wrapText="1"/>
    </xf>
    <xf numFmtId="1" fontId="6" fillId="0" borderId="1" xfId="14" applyNumberFormat="1" applyFont="1" applyBorder="1" applyAlignment="1">
      <alignment horizontal="center" wrapText="1"/>
    </xf>
    <xf numFmtId="2" fontId="8" fillId="0" borderId="1" xfId="16" applyNumberFormat="1" applyFont="1" applyBorder="1" applyAlignment="1">
      <alignment wrapText="1"/>
    </xf>
    <xf numFmtId="2" fontId="9" fillId="0" borderId="1" xfId="16" applyNumberFormat="1" applyFont="1" applyBorder="1" applyAlignment="1">
      <alignment wrapText="1"/>
    </xf>
    <xf numFmtId="1" fontId="8" fillId="0" borderId="1" xfId="16" applyNumberFormat="1" applyFont="1" applyBorder="1" applyAlignment="1">
      <alignment wrapText="1"/>
    </xf>
    <xf numFmtId="181" fontId="8" fillId="0" borderId="1" xfId="16" applyNumberFormat="1" applyFont="1" applyBorder="1" applyAlignment="1">
      <alignment wrapText="1"/>
    </xf>
    <xf numFmtId="10" fontId="6" fillId="0" borderId="1" xfId="14" applyNumberFormat="1" applyFont="1" applyBorder="1" applyAlignment="1">
      <alignment horizontal="center" wrapText="1"/>
    </xf>
    <xf numFmtId="181" fontId="8" fillId="2" borderId="1" xfId="16" applyNumberFormat="1" applyFont="1" applyFill="1" applyBorder="1" applyAlignment="1">
      <alignment wrapText="1"/>
    </xf>
    <xf numFmtId="181" fontId="9" fillId="0" borderId="1" xfId="16" applyNumberFormat="1" applyFont="1" applyBorder="1" applyAlignment="1">
      <alignment wrapText="1"/>
    </xf>
    <xf numFmtId="181" fontId="8" fillId="5" borderId="1" xfId="16" applyNumberFormat="1" applyFont="1" applyFill="1" applyBorder="1" applyAlignment="1">
      <alignment wrapText="1"/>
    </xf>
    <xf numFmtId="10" fontId="8" fillId="5" borderId="1" xfId="16" applyNumberFormat="1" applyFont="1" applyFill="1" applyBorder="1" applyAlignment="1">
      <alignment wrapText="1"/>
    </xf>
    <xf numFmtId="181" fontId="9" fillId="8" borderId="1" xfId="16" applyNumberFormat="1" applyFont="1" applyFill="1" applyBorder="1" applyAlignment="1">
      <alignment wrapText="1"/>
    </xf>
    <xf numFmtId="181" fontId="6" fillId="5" borderId="1" xfId="14" applyNumberFormat="1" applyFont="1" applyFill="1" applyBorder="1" applyAlignment="1">
      <alignment horizontal="center" wrapText="1"/>
    </xf>
    <xf numFmtId="0" fontId="2" fillId="0" borderId="0" xfId="14" applyAlignment="1">
      <alignment wrapText="1"/>
    </xf>
    <xf numFmtId="0" fontId="2" fillId="0" borderId="1" xfId="14" applyBorder="1" applyAlignment="1">
      <alignment horizontal="center" vertical="center"/>
    </xf>
    <xf numFmtId="0" fontId="2" fillId="0" borderId="1" xfId="14" applyBorder="1" applyAlignment="1">
      <alignment vertical="center"/>
    </xf>
    <xf numFmtId="0" fontId="11" fillId="0" borderId="1" xfId="17" applyFont="1" applyBorder="1" applyAlignment="1" applyProtection="1">
      <alignment horizontal="left" vertical="center"/>
      <protection locked="0"/>
    </xf>
    <xf numFmtId="187" fontId="2" fillId="0" borderId="1" xfId="14" applyNumberFormat="1" applyBorder="1" applyAlignment="1">
      <alignment vertical="center"/>
    </xf>
    <xf numFmtId="0" fontId="1" fillId="0" borderId="1" xfId="18" applyBorder="1" applyAlignment="1">
      <alignment horizontal="left" vertical="center" wrapText="1"/>
    </xf>
    <xf numFmtId="49" fontId="1" fillId="0" borderId="1" xfId="17" applyNumberFormat="1" applyBorder="1" applyAlignment="1">
      <alignment horizontal="center" vertical="center" wrapText="1"/>
    </xf>
    <xf numFmtId="0" fontId="2" fillId="2" borderId="1" xfId="14" applyFill="1" applyBorder="1" applyAlignment="1">
      <alignment vertical="center"/>
    </xf>
    <xf numFmtId="181" fontId="13" fillId="0" borderId="1" xfId="17" applyNumberFormat="1" applyFont="1" applyBorder="1" applyAlignment="1">
      <alignment horizontal="center" vertical="center" wrapText="1"/>
    </xf>
    <xf numFmtId="188" fontId="2" fillId="0" borderId="1" xfId="19" applyNumberFormat="1" applyBorder="1" applyAlignment="1">
      <alignment horizontal="center" vertical="center"/>
    </xf>
    <xf numFmtId="0" fontId="14" fillId="0" borderId="1" xfId="17" applyFont="1" applyBorder="1" applyAlignment="1">
      <alignment horizontal="center" vertical="center" wrapText="1"/>
    </xf>
    <xf numFmtId="1" fontId="2" fillId="0" borderId="1" xfId="14" applyNumberFormat="1" applyBorder="1" applyAlignment="1">
      <alignment vertical="center"/>
    </xf>
    <xf numFmtId="2" fontId="2" fillId="6" borderId="1" xfId="14" applyNumberFormat="1" applyFill="1" applyBorder="1" applyAlignment="1">
      <alignment vertical="center"/>
    </xf>
    <xf numFmtId="2" fontId="2" fillId="0" borderId="1" xfId="14" applyNumberFormat="1" applyBorder="1" applyAlignment="1">
      <alignment vertical="center"/>
    </xf>
    <xf numFmtId="1" fontId="2" fillId="6" borderId="1" xfId="14" applyNumberFormat="1" applyFill="1" applyBorder="1" applyAlignment="1">
      <alignment vertical="center"/>
    </xf>
    <xf numFmtId="3" fontId="2" fillId="0" borderId="1" xfId="14" applyNumberFormat="1" applyBorder="1" applyAlignment="1">
      <alignment vertical="center"/>
    </xf>
    <xf numFmtId="181" fontId="2" fillId="6" borderId="1" xfId="14" applyNumberFormat="1" applyFill="1" applyBorder="1" applyAlignment="1">
      <alignment vertical="center"/>
    </xf>
    <xf numFmtId="0" fontId="13" fillId="9" borderId="1" xfId="20" applyFont="1" applyFill="1" applyBorder="1" applyAlignment="1">
      <alignment horizontal="center" vertical="center"/>
    </xf>
    <xf numFmtId="189" fontId="13" fillId="2" borderId="3" xfId="21" applyNumberFormat="1" applyFont="1" applyFill="1" applyBorder="1" applyAlignment="1">
      <alignment horizontal="center" vertical="center"/>
    </xf>
    <xf numFmtId="10" fontId="2" fillId="0" borderId="1" xfId="14" applyNumberFormat="1" applyBorder="1" applyAlignment="1">
      <alignment vertical="center"/>
    </xf>
    <xf numFmtId="181" fontId="15" fillId="0" borderId="1" xfId="14" applyNumberFormat="1" applyFont="1" applyBorder="1" applyAlignment="1">
      <alignment vertical="center"/>
    </xf>
    <xf numFmtId="181" fontId="2" fillId="6" borderId="1" xfId="15" applyNumberFormat="1" applyFill="1" applyBorder="1" applyAlignment="1">
      <alignment vertical="center" wrapText="1"/>
    </xf>
    <xf numFmtId="10" fontId="16" fillId="6" borderId="1" xfId="22" applyNumberFormat="1" applyFont="1" applyFill="1" applyBorder="1" applyAlignment="1">
      <alignment vertical="center"/>
    </xf>
    <xf numFmtId="181" fontId="1" fillId="10" borderId="1" xfId="23" applyNumberFormat="1" applyFont="1" applyFill="1" applyBorder="1" applyAlignment="1">
      <alignment horizontal="center" vertical="center"/>
    </xf>
    <xf numFmtId="181" fontId="2" fillId="6" borderId="1" xfId="14" applyNumberFormat="1" applyFill="1" applyBorder="1" applyAlignment="1">
      <alignment vertical="center" wrapText="1"/>
    </xf>
    <xf numFmtId="190" fontId="18" fillId="7" borderId="1" xfId="23" applyNumberFormat="1" applyFont="1" applyFill="1" applyBorder="1" applyAlignment="1" applyProtection="1">
      <alignment horizontal="center" vertical="center"/>
      <protection locked="0"/>
    </xf>
    <xf numFmtId="191" fontId="19" fillId="7" borderId="1" xfId="24" applyNumberFormat="1" applyFont="1" applyFill="1" applyBorder="1" applyAlignment="1">
      <alignment horizontal="center" vertical="center" wrapText="1"/>
    </xf>
    <xf numFmtId="0" fontId="2" fillId="0" borderId="0" xfId="14" applyAlignment="1">
      <alignment vertical="center"/>
    </xf>
  </cellXfs>
  <cellStyles count="2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18 2 4" xfId="16"/>
    <cellStyle name="Normal 2 2" xfId="23"/>
    <cellStyle name="Normal 2 3 2 2 2 2 3 2" xfId="15"/>
    <cellStyle name="Normal_ALL items_1 2" xfId="10"/>
    <cellStyle name="Normal_West End Quote Sheet for Fred Meyer20090804-Hellen 2" xfId="18"/>
    <cellStyle name="Percent 2" xfId="7"/>
    <cellStyle name="Percent 2 12" xfId="22"/>
    <cellStyle name="Style 1" xfId="12"/>
    <cellStyle name="Style 1 2" xfId="20"/>
    <cellStyle name="常规" xfId="0" builtinId="0"/>
    <cellStyle name="常规 10" xfId="19"/>
    <cellStyle name="常规 2 12 2 2" xfId="14"/>
    <cellStyle name="常规 2 2" xfId="11"/>
    <cellStyle name="常规 25" xfId="1"/>
    <cellStyle name="常规 5 2" xfId="21"/>
    <cellStyle name="常规_quotation-Mercury  3.22.2011 (for BBB) 3" xfId="24"/>
    <cellStyle name="样式 1" xfId="8"/>
    <cellStyle name="样式 1 2 5" xfId="17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"/>
  <sheetViews>
    <sheetView tabSelected="1" workbookViewId="0">
      <selection activeCell="W7" sqref="W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5" s="23" customFormat="1" ht="68.099999999999994" customHeight="1" x14ac:dyDescent="0.25">
      <c r="A1" s="2" t="s">
        <v>9</v>
      </c>
      <c r="B1" s="2" t="s">
        <v>10</v>
      </c>
      <c r="C1" s="3" t="s">
        <v>11</v>
      </c>
      <c r="D1" s="4" t="s">
        <v>3</v>
      </c>
      <c r="E1" s="4" t="s">
        <v>2</v>
      </c>
      <c r="F1" s="5" t="s">
        <v>4</v>
      </c>
      <c r="G1" s="3" t="s">
        <v>8</v>
      </c>
      <c r="H1" s="6" t="s">
        <v>12</v>
      </c>
      <c r="I1" s="7" t="s">
        <v>1</v>
      </c>
      <c r="J1" s="6" t="s">
        <v>13</v>
      </c>
      <c r="K1" s="7" t="s">
        <v>39</v>
      </c>
      <c r="L1" s="6" t="s">
        <v>14</v>
      </c>
      <c r="M1" s="6" t="s">
        <v>5</v>
      </c>
      <c r="N1" s="3" t="s">
        <v>0</v>
      </c>
      <c r="O1" s="3" t="s">
        <v>15</v>
      </c>
      <c r="P1" s="7" t="s">
        <v>16</v>
      </c>
      <c r="Q1" s="8" t="s">
        <v>17</v>
      </c>
      <c r="R1" s="9" t="s">
        <v>6</v>
      </c>
      <c r="S1" s="10" t="s">
        <v>18</v>
      </c>
      <c r="T1" s="10" t="s">
        <v>19</v>
      </c>
      <c r="U1" s="10" t="s">
        <v>20</v>
      </c>
      <c r="V1" s="10" t="s">
        <v>21</v>
      </c>
      <c r="W1" s="11" t="s">
        <v>22</v>
      </c>
      <c r="X1" s="12" t="s">
        <v>23</v>
      </c>
      <c r="Y1" s="13" t="s">
        <v>40</v>
      </c>
      <c r="Z1" s="14" t="s">
        <v>24</v>
      </c>
      <c r="AA1" s="2" t="s">
        <v>25</v>
      </c>
      <c r="AB1" s="15" t="s">
        <v>26</v>
      </c>
      <c r="AC1" s="2" t="s">
        <v>27</v>
      </c>
      <c r="AD1" s="16" t="s">
        <v>28</v>
      </c>
      <c r="AE1" s="17" t="s">
        <v>29</v>
      </c>
      <c r="AF1" s="15" t="s">
        <v>41</v>
      </c>
      <c r="AG1" s="16" t="s">
        <v>30</v>
      </c>
      <c r="AH1" s="15" t="s">
        <v>31</v>
      </c>
      <c r="AI1" s="16" t="s">
        <v>42</v>
      </c>
      <c r="AJ1" s="15" t="s">
        <v>43</v>
      </c>
      <c r="AK1" s="18" t="s">
        <v>44</v>
      </c>
      <c r="AL1" s="15" t="s">
        <v>45</v>
      </c>
      <c r="AM1" s="16" t="s">
        <v>46</v>
      </c>
      <c r="AN1" s="15" t="s">
        <v>47</v>
      </c>
      <c r="AO1" s="18" t="s">
        <v>32</v>
      </c>
      <c r="AP1" s="16" t="s">
        <v>33</v>
      </c>
      <c r="AQ1" s="15" t="s">
        <v>34</v>
      </c>
      <c r="AR1" s="15" t="s">
        <v>48</v>
      </c>
      <c r="AS1" s="19" t="s">
        <v>49</v>
      </c>
      <c r="AT1" s="20" t="s">
        <v>50</v>
      </c>
      <c r="AU1" s="21" t="s">
        <v>51</v>
      </c>
      <c r="AV1" s="20" t="s">
        <v>52</v>
      </c>
      <c r="AW1" s="22" t="s">
        <v>53</v>
      </c>
      <c r="AX1" s="20" t="s">
        <v>54</v>
      </c>
      <c r="AY1" s="20" t="s">
        <v>55</v>
      </c>
      <c r="AZ1" s="2" t="s">
        <v>35</v>
      </c>
      <c r="BA1" s="15" t="s">
        <v>36</v>
      </c>
      <c r="BB1" s="15" t="s">
        <v>37</v>
      </c>
    </row>
    <row r="2" spans="1:55" s="50" customFormat="1" ht="30" customHeight="1" x14ac:dyDescent="0.25">
      <c r="A2" s="24">
        <v>1</v>
      </c>
      <c r="B2" s="25"/>
      <c r="C2" s="25"/>
      <c r="D2" s="26" t="s">
        <v>60</v>
      </c>
      <c r="E2" s="25"/>
      <c r="F2" s="25" t="s">
        <v>56</v>
      </c>
      <c r="G2" s="27" t="s">
        <v>61</v>
      </c>
      <c r="H2" s="27" t="s">
        <v>62</v>
      </c>
      <c r="I2" s="27" t="s">
        <v>62</v>
      </c>
      <c r="J2" s="28" t="s">
        <v>63</v>
      </c>
      <c r="K2" s="28" t="s">
        <v>64</v>
      </c>
      <c r="L2" s="29" t="s">
        <v>65</v>
      </c>
      <c r="M2" s="25" t="s">
        <v>66</v>
      </c>
      <c r="N2" s="30"/>
      <c r="O2" s="30"/>
      <c r="P2" s="25" t="s">
        <v>38</v>
      </c>
      <c r="Q2" s="31">
        <v>4.5999999999999996</v>
      </c>
      <c r="R2" s="25" t="s">
        <v>7</v>
      </c>
      <c r="S2" s="32">
        <v>30</v>
      </c>
      <c r="T2" s="32">
        <v>25</v>
      </c>
      <c r="U2" s="32">
        <v>38</v>
      </c>
      <c r="V2" s="33">
        <v>2</v>
      </c>
      <c r="W2" s="34">
        <v>12</v>
      </c>
      <c r="X2" s="35">
        <f>IF(S2="","",S2*T2*U2/1000000)</f>
        <v>2.8500000000000001E-2</v>
      </c>
      <c r="Y2" s="36">
        <v>56</v>
      </c>
      <c r="Z2" s="37">
        <f>IF(W2="","",Y2/X2*W2)</f>
        <v>23578.947368421053</v>
      </c>
      <c r="AA2" s="38">
        <v>3200</v>
      </c>
      <c r="AB2" s="39">
        <f>IF(ISERROR(AA2/Z2),"",AA2/Z2)</f>
        <v>0.1357142857142857</v>
      </c>
      <c r="AC2" s="40" t="s">
        <v>58</v>
      </c>
      <c r="AD2" s="41">
        <v>0.38800000000000001</v>
      </c>
      <c r="AE2" s="39">
        <f>IF(ISERROR(Q2*AD2),"",Q2*AD2)</f>
        <v>1.7847999999999999</v>
      </c>
      <c r="AF2" s="39">
        <f>IF(ISERROR(Q2+AB2+AE2),"",Q2+AB2+AE2)</f>
        <v>6.5205142857142855</v>
      </c>
      <c r="AG2" s="42">
        <v>0.05</v>
      </c>
      <c r="AH2" s="39">
        <f>IF(ISERROR(AU2*AG2),"",AU2*AG2)</f>
        <v>0.82450000000000001</v>
      </c>
      <c r="AI2" s="42">
        <v>0.1</v>
      </c>
      <c r="AJ2" s="39">
        <f>IF(ISERROR(AU2*AI2),"",AU2*AI2)</f>
        <v>1.649</v>
      </c>
      <c r="AK2" s="43">
        <v>2.5</v>
      </c>
      <c r="AL2" s="44">
        <f>IF((AV2-AU2)&lt;AK2,AK2-(AV2-AU2),0)</f>
        <v>1.6754999999999995</v>
      </c>
      <c r="AM2" s="42">
        <v>0.1</v>
      </c>
      <c r="AN2" s="39">
        <f>IF(ISERROR(AU2*AM2),"",AU2*AM2)</f>
        <v>1.649</v>
      </c>
      <c r="AO2" s="43" t="s">
        <v>59</v>
      </c>
      <c r="AP2" s="42">
        <v>0.1</v>
      </c>
      <c r="AQ2" s="39">
        <f>IF(ISERROR(AU2*AP2),"",AU2*AP2)</f>
        <v>1.649</v>
      </c>
      <c r="AR2" s="39">
        <f>IF(ISERROR(AH2+AJ2+AL2+AN2+AQ2),"",AH2+AJ2+AL2+AN2+AQ2)</f>
        <v>7.4469999999999992</v>
      </c>
      <c r="AS2" s="39">
        <f>IF(ISERROR(AF2+AR2),"",AF2+AR2)</f>
        <v>13.967514285714284</v>
      </c>
      <c r="AT2" s="45">
        <f>IF(ISERROR((AU2-AS2)/AU2),"",(AU2-AS2)/AU2)</f>
        <v>0.15297063155158974</v>
      </c>
      <c r="AU2" s="46">
        <v>16.489999999999998</v>
      </c>
      <c r="AV2" s="47">
        <f>IF(ISERROR(AU2*1.05),"",AU2*1.05)</f>
        <v>17.314499999999999</v>
      </c>
      <c r="AW2" s="48">
        <v>36.99</v>
      </c>
      <c r="AX2" s="45">
        <f>IF(ISERROR((AW2-AU2)/AW2),"",(AW2-AU2)/AW2)</f>
        <v>0.55420383887537183</v>
      </c>
      <c r="AY2" s="45">
        <f>IF(ISERROR((AW2-AV2*1.07)/AW2),"",(AW2-AV2*1.07)/AW2)</f>
        <v>0.49914801297648015</v>
      </c>
      <c r="AZ2" s="34"/>
      <c r="BA2" s="39">
        <f>IF(ISERROR(AS2*AZ2),"",AS2*AZ2)</f>
        <v>0</v>
      </c>
      <c r="BB2" s="39">
        <f>IF(ISERROR(AU2*AZ2),"",AU2*AZ2)</f>
        <v>0</v>
      </c>
      <c r="BC2" s="49"/>
    </row>
    <row r="3" spans="1:55" s="50" customFormat="1" ht="30" customHeight="1" x14ac:dyDescent="0.25">
      <c r="A3" s="24">
        <v>2</v>
      </c>
      <c r="B3" s="25"/>
      <c r="C3" s="25"/>
      <c r="D3" s="26" t="s">
        <v>67</v>
      </c>
      <c r="E3" s="25"/>
      <c r="F3" s="25" t="s">
        <v>56</v>
      </c>
      <c r="G3" s="27" t="s">
        <v>68</v>
      </c>
      <c r="H3" s="27" t="s">
        <v>69</v>
      </c>
      <c r="I3" s="27" t="s">
        <v>69</v>
      </c>
      <c r="J3" s="28" t="s">
        <v>70</v>
      </c>
      <c r="K3" s="28" t="s">
        <v>64</v>
      </c>
      <c r="L3" s="29" t="s">
        <v>65</v>
      </c>
      <c r="M3" s="25" t="s">
        <v>57</v>
      </c>
      <c r="N3" s="30"/>
      <c r="O3" s="30"/>
      <c r="P3" s="25" t="s">
        <v>38</v>
      </c>
      <c r="Q3" s="31">
        <v>4.5999999999999996</v>
      </c>
      <c r="R3" s="25" t="s">
        <v>7</v>
      </c>
      <c r="S3" s="32">
        <v>30</v>
      </c>
      <c r="T3" s="32">
        <v>25</v>
      </c>
      <c r="U3" s="32">
        <v>38</v>
      </c>
      <c r="V3" s="33">
        <v>2</v>
      </c>
      <c r="W3" s="34">
        <v>12</v>
      </c>
      <c r="X3" s="35">
        <f>IF(S3="","",S3*T3*U3/1000000)</f>
        <v>2.8500000000000001E-2</v>
      </c>
      <c r="Y3" s="36">
        <v>56</v>
      </c>
      <c r="Z3" s="37">
        <f>IF(W3="","",Y3/X3*W3)</f>
        <v>23578.947368421053</v>
      </c>
      <c r="AA3" s="38">
        <v>3200</v>
      </c>
      <c r="AB3" s="39">
        <f>IF(ISERROR(AA3/Z3),"",AA3/Z3)</f>
        <v>0.1357142857142857</v>
      </c>
      <c r="AC3" s="40" t="s">
        <v>58</v>
      </c>
      <c r="AD3" s="41">
        <v>0.38800000000000001</v>
      </c>
      <c r="AE3" s="39">
        <f>IF(ISERROR(Q3*AD3),"",Q3*AD3)</f>
        <v>1.7847999999999999</v>
      </c>
      <c r="AF3" s="39">
        <f>IF(ISERROR(Q3+AB3+AE3),"",Q3+AB3+AE3)</f>
        <v>6.5205142857142855</v>
      </c>
      <c r="AG3" s="42">
        <v>0.05</v>
      </c>
      <c r="AH3" s="39">
        <f>IF(ISERROR(AU3*AG3),"",AU3*AG3)</f>
        <v>0.82450000000000001</v>
      </c>
      <c r="AI3" s="42">
        <v>0.1</v>
      </c>
      <c r="AJ3" s="39">
        <f>IF(ISERROR(AU3*AI3),"",AU3*AI3)</f>
        <v>1.649</v>
      </c>
      <c r="AK3" s="43">
        <v>2.5</v>
      </c>
      <c r="AL3" s="44">
        <f>IF((AV3-AU3)&lt;AK3,AK3-(AV3-AU3),0)</f>
        <v>1.6754999999999995</v>
      </c>
      <c r="AM3" s="42">
        <v>0.1</v>
      </c>
      <c r="AN3" s="39">
        <f>IF(ISERROR(AU3*AM3),"",AU3*AM3)</f>
        <v>1.649</v>
      </c>
      <c r="AO3" s="43" t="s">
        <v>59</v>
      </c>
      <c r="AP3" s="42">
        <v>0.1</v>
      </c>
      <c r="AQ3" s="39">
        <f>IF(ISERROR(AU3*AP3),"",AU3*AP3)</f>
        <v>1.649</v>
      </c>
      <c r="AR3" s="39">
        <f>IF(ISERROR(AH3+AJ3+AL3+AN3+AQ3),"",AH3+AJ3+AL3+AN3+AQ3)</f>
        <v>7.4469999999999992</v>
      </c>
      <c r="AS3" s="39">
        <f>IF(ISERROR(AF3+AR3),"",AF3+AR3)</f>
        <v>13.967514285714284</v>
      </c>
      <c r="AT3" s="45">
        <f>IF(ISERROR((AU3-AS3)/AU3),"",(AU3-AS3)/AU3)</f>
        <v>0.15297063155158974</v>
      </c>
      <c r="AU3" s="46">
        <v>16.489999999999998</v>
      </c>
      <c r="AV3" s="47">
        <f>IF(ISERROR(AU3*1.05),"",AU3*1.05)</f>
        <v>17.314499999999999</v>
      </c>
      <c r="AW3" s="48">
        <v>36.99</v>
      </c>
      <c r="AX3" s="45">
        <f>IF(ISERROR((AW3-AU3)/AW3),"",(AW3-AU3)/AW3)</f>
        <v>0.55420383887537183</v>
      </c>
      <c r="AY3" s="45">
        <f>IF(ISERROR((AW3-AV3*1.07)/AW3),"",(AW3-AV3*1.07)/AW3)</f>
        <v>0.49914801297648015</v>
      </c>
      <c r="AZ3" s="34"/>
      <c r="BA3" s="39">
        <f>IF(ISERROR(AS3*AZ3),"",AS3*AZ3)</f>
        <v>0</v>
      </c>
      <c r="BB3" s="39">
        <f>IF(ISERROR(AU3*AZ3),"",AU3*AZ3)</f>
        <v>0</v>
      </c>
      <c r="BC3" s="49"/>
    </row>
    <row r="4" spans="1:55" s="50" customFormat="1" ht="30" customHeight="1" x14ac:dyDescent="0.25">
      <c r="A4" s="24">
        <v>3</v>
      </c>
      <c r="B4" s="25"/>
      <c r="C4" s="25"/>
      <c r="D4" s="26" t="s">
        <v>67</v>
      </c>
      <c r="E4" s="25"/>
      <c r="F4" s="25" t="s">
        <v>56</v>
      </c>
      <c r="G4" s="27" t="s">
        <v>68</v>
      </c>
      <c r="H4" s="27" t="s">
        <v>69</v>
      </c>
      <c r="I4" s="27" t="s">
        <v>69</v>
      </c>
      <c r="J4" s="28" t="s">
        <v>71</v>
      </c>
      <c r="K4" s="28" t="s">
        <v>64</v>
      </c>
      <c r="L4" s="29" t="s">
        <v>65</v>
      </c>
      <c r="M4" s="25" t="s">
        <v>72</v>
      </c>
      <c r="N4" s="30"/>
      <c r="O4" s="30"/>
      <c r="P4" s="25" t="s">
        <v>38</v>
      </c>
      <c r="Q4" s="31">
        <v>4.5999999999999996</v>
      </c>
      <c r="R4" s="25" t="s">
        <v>7</v>
      </c>
      <c r="S4" s="32">
        <v>30</v>
      </c>
      <c r="T4" s="32">
        <v>25</v>
      </c>
      <c r="U4" s="32">
        <v>38</v>
      </c>
      <c r="V4" s="33">
        <v>2</v>
      </c>
      <c r="W4" s="34">
        <v>12</v>
      </c>
      <c r="X4" s="35">
        <f>IF(S4="","",S4*T4*U4/1000000)</f>
        <v>2.8500000000000001E-2</v>
      </c>
      <c r="Y4" s="36">
        <v>56</v>
      </c>
      <c r="Z4" s="37">
        <f>IF(W4="","",Y4/X4*W4)</f>
        <v>23578.947368421053</v>
      </c>
      <c r="AA4" s="38">
        <v>3200</v>
      </c>
      <c r="AB4" s="39">
        <f>IF(ISERROR(AA4/Z4),"",AA4/Z4)</f>
        <v>0.1357142857142857</v>
      </c>
      <c r="AC4" s="40" t="s">
        <v>58</v>
      </c>
      <c r="AD4" s="41">
        <v>0.38800000000000001</v>
      </c>
      <c r="AE4" s="39">
        <f>IF(ISERROR(Q4*AD4),"",Q4*AD4)</f>
        <v>1.7847999999999999</v>
      </c>
      <c r="AF4" s="39">
        <f>IF(ISERROR(Q4+AB4+AE4),"",Q4+AB4+AE4)</f>
        <v>6.5205142857142855</v>
      </c>
      <c r="AG4" s="42">
        <v>0.05</v>
      </c>
      <c r="AH4" s="39">
        <f>IF(ISERROR(AU4*AG4),"",AU4*AG4)</f>
        <v>0.82450000000000001</v>
      </c>
      <c r="AI4" s="42">
        <v>0.1</v>
      </c>
      <c r="AJ4" s="39">
        <f>IF(ISERROR(AU4*AI4),"",AU4*AI4)</f>
        <v>1.649</v>
      </c>
      <c r="AK4" s="43">
        <v>2.5</v>
      </c>
      <c r="AL4" s="44">
        <f>IF((AV4-AU4)&lt;AK4,AK4-(AV4-AU4),0)</f>
        <v>1.6754999999999995</v>
      </c>
      <c r="AM4" s="42">
        <v>0.1</v>
      </c>
      <c r="AN4" s="39">
        <f>IF(ISERROR(AU4*AM4),"",AU4*AM4)</f>
        <v>1.649</v>
      </c>
      <c r="AO4" s="43" t="s">
        <v>59</v>
      </c>
      <c r="AP4" s="42">
        <v>0.1</v>
      </c>
      <c r="AQ4" s="39">
        <f>IF(ISERROR(AU4*AP4),"",AU4*AP4)</f>
        <v>1.649</v>
      </c>
      <c r="AR4" s="39">
        <f>IF(ISERROR(AH4+AJ4+AL4+AN4+AQ4),"",AH4+AJ4+AL4+AN4+AQ4)</f>
        <v>7.4469999999999992</v>
      </c>
      <c r="AS4" s="39">
        <f>IF(ISERROR(AF4+AR4),"",AF4+AR4)</f>
        <v>13.967514285714284</v>
      </c>
      <c r="AT4" s="45">
        <f>IF(ISERROR((AU4-AS4)/AU4),"",(AU4-AS4)/AU4)</f>
        <v>0.15297063155158974</v>
      </c>
      <c r="AU4" s="46">
        <v>16.489999999999998</v>
      </c>
      <c r="AV4" s="47">
        <f>IF(ISERROR(AU4*1.05),"",AU4*1.05)</f>
        <v>17.314499999999999</v>
      </c>
      <c r="AW4" s="48">
        <v>36.99</v>
      </c>
      <c r="AX4" s="45">
        <f>IF(ISERROR((AW4-AU4)/AW4),"",(AW4-AU4)/AW4)</f>
        <v>0.55420383887537183</v>
      </c>
      <c r="AY4" s="45">
        <f>IF(ISERROR((AW4-AV4*1.07)/AW4),"",(AW4-AV4*1.07)/AW4)</f>
        <v>0.49914801297648015</v>
      </c>
      <c r="AZ4" s="34"/>
      <c r="BA4" s="39">
        <f>IF(ISERROR(AS4*AZ4),"",AS4*AZ4)</f>
        <v>0</v>
      </c>
      <c r="BB4" s="39">
        <f>IF(ISERROR(AU4*AZ4),"",AU4*AZ4)</f>
        <v>0</v>
      </c>
      <c r="BC4" s="49"/>
    </row>
  </sheetData>
  <protectedRanges>
    <protectedRange sqref="AB2:AB4 AX2:AY4 X2:Z4 AM2:AN4 AP2:AT4 AE2:AK4 A2:C4 E2:I4 L2:P4 R2:R4" name="Range1_2"/>
    <protectedRange sqref="V2:V4" name="Range1_2_1"/>
    <protectedRange sqref="AA2:AA4" name="Range1_3"/>
    <protectedRange sqref="AC2:AD4" name="Range1_4"/>
    <protectedRange sqref="AW2:AW4" name="Range1_5"/>
    <protectedRange sqref="AZ2:AZ4" name="Range1_6"/>
    <protectedRange sqref="AL2:AL4" name="Range1_1_1"/>
    <protectedRange sqref="AV2:AV4" name="Range1_7"/>
    <protectedRange sqref="AO2:AO4" name="Range1_8"/>
    <protectedRange sqref="D2:D4" name="Range1_9"/>
    <protectedRange sqref="S2:U4" name="Range1_2_3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2026-02-25T07:46:08Z</dcterms:modified>
</cp:coreProperties>
</file>