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6" i="1" l="1"/>
  <c r="BC56" i="1"/>
  <c r="AY56" i="1"/>
  <c r="AS56" i="1"/>
  <c r="AP56" i="1"/>
  <c r="AN56" i="1"/>
  <c r="AD56" i="1"/>
  <c r="AF56" i="1" s="1"/>
  <c r="AH56" i="1" s="1"/>
  <c r="S56" i="1"/>
  <c r="AK56" i="1" s="1"/>
  <c r="I56" i="1"/>
  <c r="BD55" i="1"/>
  <c r="BC55" i="1"/>
  <c r="AY55" i="1"/>
  <c r="AS55" i="1"/>
  <c r="AP55" i="1"/>
  <c r="AN55" i="1"/>
  <c r="AD55" i="1"/>
  <c r="AF55" i="1" s="1"/>
  <c r="AH55" i="1" s="1"/>
  <c r="S55" i="1"/>
  <c r="I55" i="1"/>
  <c r="BD54" i="1"/>
  <c r="BC54" i="1"/>
  <c r="AY54" i="1"/>
  <c r="AS54" i="1"/>
  <c r="AP54" i="1"/>
  <c r="AN54" i="1"/>
  <c r="AD54" i="1"/>
  <c r="AF54" i="1" s="1"/>
  <c r="AH54" i="1" s="1"/>
  <c r="S54" i="1"/>
  <c r="AK54" i="1" s="1"/>
  <c r="I54" i="1"/>
  <c r="BD53" i="1"/>
  <c r="BC53" i="1"/>
  <c r="AY53" i="1"/>
  <c r="AS53" i="1"/>
  <c r="AP53" i="1"/>
  <c r="AN53" i="1"/>
  <c r="AD53" i="1"/>
  <c r="AF53" i="1" s="1"/>
  <c r="AH53" i="1" s="1"/>
  <c r="S53" i="1"/>
  <c r="I53" i="1"/>
  <c r="BD52" i="1"/>
  <c r="BC52" i="1"/>
  <c r="AY52" i="1"/>
  <c r="AS52" i="1"/>
  <c r="AP52" i="1"/>
  <c r="AN52" i="1"/>
  <c r="AD52" i="1"/>
  <c r="AF52" i="1" s="1"/>
  <c r="AH52" i="1" s="1"/>
  <c r="S52" i="1"/>
  <c r="AK52" i="1" s="1"/>
  <c r="I52" i="1"/>
  <c r="BD51" i="1"/>
  <c r="BC51" i="1"/>
  <c r="AY51" i="1"/>
  <c r="AS51" i="1"/>
  <c r="AP51" i="1"/>
  <c r="AN51" i="1"/>
  <c r="AD51" i="1"/>
  <c r="AF51" i="1" s="1"/>
  <c r="AH51" i="1" s="1"/>
  <c r="S51" i="1"/>
  <c r="I51" i="1"/>
  <c r="BD50" i="1"/>
  <c r="BC50" i="1"/>
  <c r="AY50" i="1"/>
  <c r="AS50" i="1"/>
  <c r="AP50" i="1"/>
  <c r="AN50" i="1"/>
  <c r="AD50" i="1"/>
  <c r="AF50" i="1" s="1"/>
  <c r="AH50" i="1" s="1"/>
  <c r="S50" i="1"/>
  <c r="AK50" i="1" s="1"/>
  <c r="I50" i="1"/>
  <c r="BD49" i="1"/>
  <c r="BC49" i="1"/>
  <c r="AY49" i="1"/>
  <c r="AS49" i="1"/>
  <c r="AP49" i="1"/>
  <c r="AN49" i="1"/>
  <c r="AD49" i="1"/>
  <c r="AF49" i="1" s="1"/>
  <c r="S49" i="1"/>
  <c r="AK49" i="1" s="1"/>
  <c r="I49" i="1"/>
  <c r="BD48" i="1"/>
  <c r="BC48" i="1"/>
  <c r="AY48" i="1"/>
  <c r="AS48" i="1"/>
  <c r="AP48" i="1"/>
  <c r="AN48" i="1"/>
  <c r="AD48" i="1"/>
  <c r="AF48" i="1" s="1"/>
  <c r="AH48" i="1" s="1"/>
  <c r="S48" i="1"/>
  <c r="AK48" i="1" s="1"/>
  <c r="I48" i="1"/>
  <c r="BD47" i="1"/>
  <c r="BC47" i="1"/>
  <c r="AY47" i="1"/>
  <c r="AS47" i="1"/>
  <c r="AP47" i="1"/>
  <c r="AN47" i="1"/>
  <c r="AD47" i="1"/>
  <c r="AF47" i="1" s="1"/>
  <c r="AH47" i="1" s="1"/>
  <c r="S47" i="1"/>
  <c r="AK47" i="1" s="1"/>
  <c r="I47" i="1"/>
  <c r="BD46" i="1"/>
  <c r="BC46" i="1"/>
  <c r="AY46" i="1"/>
  <c r="AS46" i="1"/>
  <c r="AP46" i="1"/>
  <c r="AN46" i="1"/>
  <c r="AD46" i="1"/>
  <c r="AF46" i="1" s="1"/>
  <c r="S46" i="1"/>
  <c r="I46" i="1"/>
  <c r="BD45" i="1"/>
  <c r="BC45" i="1"/>
  <c r="AY45" i="1"/>
  <c r="AS45" i="1"/>
  <c r="AP45" i="1"/>
  <c r="AN45" i="1"/>
  <c r="AD45" i="1"/>
  <c r="AF45" i="1" s="1"/>
  <c r="S45" i="1"/>
  <c r="I45" i="1"/>
  <c r="BD44" i="1"/>
  <c r="BC44" i="1"/>
  <c r="AY44" i="1"/>
  <c r="AS44" i="1"/>
  <c r="AP44" i="1"/>
  <c r="AN44" i="1"/>
  <c r="AD44" i="1"/>
  <c r="AF44" i="1" s="1"/>
  <c r="AH44" i="1" s="1"/>
  <c r="S44" i="1"/>
  <c r="AK44" i="1" s="1"/>
  <c r="I44" i="1"/>
  <c r="BD43" i="1"/>
  <c r="BC43" i="1"/>
  <c r="AY43" i="1"/>
  <c r="AS43" i="1"/>
  <c r="AP43" i="1"/>
  <c r="AN43" i="1"/>
  <c r="AD43" i="1"/>
  <c r="AF43" i="1" s="1"/>
  <c r="AH43" i="1" s="1"/>
  <c r="S43" i="1"/>
  <c r="AK43" i="1" s="1"/>
  <c r="BD42" i="1"/>
  <c r="BC42" i="1"/>
  <c r="AY42" i="1"/>
  <c r="AS42" i="1"/>
  <c r="AP42" i="1"/>
  <c r="AN42" i="1"/>
  <c r="AD42" i="1"/>
  <c r="AF42" i="1" s="1"/>
  <c r="AH42" i="1" s="1"/>
  <c r="S42" i="1"/>
  <c r="AK42" i="1" s="1"/>
  <c r="BD41" i="1"/>
  <c r="BC41" i="1"/>
  <c r="AY41" i="1"/>
  <c r="AS41" i="1"/>
  <c r="AP41" i="1"/>
  <c r="AN41" i="1"/>
  <c r="AD41" i="1"/>
  <c r="AF41" i="1" s="1"/>
  <c r="AH41" i="1" s="1"/>
  <c r="S41" i="1"/>
  <c r="AK41" i="1" s="1"/>
  <c r="BD40" i="1"/>
  <c r="BC40" i="1"/>
  <c r="AY40" i="1"/>
  <c r="AS40" i="1"/>
  <c r="AP40" i="1"/>
  <c r="AN40" i="1"/>
  <c r="AD40" i="1"/>
  <c r="AF40" i="1" s="1"/>
  <c r="AH40" i="1" s="1"/>
  <c r="S40" i="1"/>
  <c r="BD39" i="1"/>
  <c r="BC39" i="1"/>
  <c r="AY39" i="1"/>
  <c r="AS39" i="1"/>
  <c r="AP39" i="1"/>
  <c r="AN39" i="1"/>
  <c r="AD39" i="1"/>
  <c r="AF39" i="1" s="1"/>
  <c r="AH39" i="1" s="1"/>
  <c r="S39" i="1"/>
  <c r="AK39" i="1" s="1"/>
  <c r="BD38" i="1"/>
  <c r="BC38" i="1"/>
  <c r="AY38" i="1"/>
  <c r="AS38" i="1"/>
  <c r="AP38" i="1"/>
  <c r="AN38" i="1"/>
  <c r="AD38" i="1"/>
  <c r="AF38" i="1" s="1"/>
  <c r="AH38" i="1" s="1"/>
  <c r="S38" i="1"/>
  <c r="AK38" i="1" s="1"/>
  <c r="BD37" i="1"/>
  <c r="BC37" i="1"/>
  <c r="AY37" i="1"/>
  <c r="AS37" i="1"/>
  <c r="AP37" i="1"/>
  <c r="AN37" i="1"/>
  <c r="AD37" i="1"/>
  <c r="AF37" i="1" s="1"/>
  <c r="AH37" i="1" s="1"/>
  <c r="S37" i="1"/>
  <c r="AK37" i="1" s="1"/>
  <c r="BD36" i="1"/>
  <c r="BC36" i="1"/>
  <c r="AY36" i="1"/>
  <c r="AS36" i="1"/>
  <c r="AP36" i="1"/>
  <c r="AN36" i="1"/>
  <c r="AD36" i="1"/>
  <c r="AF36" i="1" s="1"/>
  <c r="AH36" i="1" s="1"/>
  <c r="S36" i="1"/>
  <c r="AK36" i="1" s="1"/>
  <c r="BD35" i="1"/>
  <c r="BC35" i="1"/>
  <c r="AY35" i="1"/>
  <c r="AS35" i="1"/>
  <c r="AP35" i="1"/>
  <c r="AN35" i="1"/>
  <c r="AJ35" i="1"/>
  <c r="AD35" i="1"/>
  <c r="AF35" i="1" s="1"/>
  <c r="AH35" i="1" s="1"/>
  <c r="S35" i="1"/>
  <c r="BD34" i="1"/>
  <c r="BC34" i="1"/>
  <c r="AY34" i="1"/>
  <c r="AS34" i="1"/>
  <c r="AP34" i="1"/>
  <c r="AN34" i="1"/>
  <c r="AJ34" i="1"/>
  <c r="AD34" i="1"/>
  <c r="AF34" i="1" s="1"/>
  <c r="AH34" i="1" s="1"/>
  <c r="S34" i="1"/>
  <c r="BD33" i="1"/>
  <c r="BC33" i="1"/>
  <c r="AY33" i="1"/>
  <c r="AS33" i="1"/>
  <c r="AP33" i="1"/>
  <c r="AN33" i="1"/>
  <c r="AD33" i="1"/>
  <c r="AF33" i="1" s="1"/>
  <c r="AH33" i="1" s="1"/>
  <c r="S33" i="1"/>
  <c r="AK33" i="1" s="1"/>
  <c r="BD32" i="1"/>
  <c r="BC32" i="1"/>
  <c r="AY32" i="1"/>
  <c r="AS32" i="1"/>
  <c r="AP32" i="1"/>
  <c r="AN32" i="1"/>
  <c r="AD32" i="1"/>
  <c r="AF32" i="1" s="1"/>
  <c r="AH32" i="1" s="1"/>
  <c r="S32" i="1"/>
  <c r="AK32" i="1" s="1"/>
  <c r="BD31" i="1"/>
  <c r="BC31" i="1"/>
  <c r="AY31" i="1"/>
  <c r="AS31" i="1"/>
  <c r="AP31" i="1"/>
  <c r="AN31" i="1"/>
  <c r="AD31" i="1"/>
  <c r="AF31" i="1" s="1"/>
  <c r="AH31" i="1" s="1"/>
  <c r="S31" i="1"/>
  <c r="AK31" i="1" s="1"/>
  <c r="BD30" i="1"/>
  <c r="BC30" i="1"/>
  <c r="AY30" i="1"/>
  <c r="AS30" i="1"/>
  <c r="AP30" i="1"/>
  <c r="AN30" i="1"/>
  <c r="AD30" i="1"/>
  <c r="AF30" i="1" s="1"/>
  <c r="AH30" i="1" s="1"/>
  <c r="S30" i="1"/>
  <c r="AK30" i="1" s="1"/>
  <c r="BD29" i="1"/>
  <c r="BC29" i="1"/>
  <c r="AY29" i="1"/>
  <c r="AS29" i="1"/>
  <c r="AP29" i="1"/>
  <c r="AN29" i="1"/>
  <c r="AJ29" i="1"/>
  <c r="AD29" i="1"/>
  <c r="AF29" i="1" s="1"/>
  <c r="AH29" i="1" s="1"/>
  <c r="S29" i="1"/>
  <c r="BD28" i="1"/>
  <c r="BC28" i="1"/>
  <c r="AY28" i="1"/>
  <c r="AS28" i="1"/>
  <c r="AP28" i="1"/>
  <c r="AN28" i="1"/>
  <c r="AJ28" i="1"/>
  <c r="AD28" i="1"/>
  <c r="AF28" i="1" s="1"/>
  <c r="AH28" i="1" s="1"/>
  <c r="S28" i="1"/>
  <c r="BD27" i="1"/>
  <c r="BC27" i="1"/>
  <c r="AY27" i="1"/>
  <c r="AS27" i="1"/>
  <c r="AP27" i="1"/>
  <c r="AN27" i="1"/>
  <c r="AD27" i="1"/>
  <c r="AF27" i="1" s="1"/>
  <c r="AH27" i="1" s="1"/>
  <c r="S27" i="1"/>
  <c r="AK27" i="1" s="1"/>
  <c r="BD26" i="1"/>
  <c r="BC26" i="1"/>
  <c r="AY26" i="1"/>
  <c r="AS26" i="1"/>
  <c r="AP26" i="1"/>
  <c r="AN26" i="1"/>
  <c r="AD26" i="1"/>
  <c r="AF26" i="1" s="1"/>
  <c r="AH26" i="1" s="1"/>
  <c r="S26" i="1"/>
  <c r="AK26" i="1" s="1"/>
  <c r="BD25" i="1"/>
  <c r="BC25" i="1"/>
  <c r="AY25" i="1"/>
  <c r="AS25" i="1"/>
  <c r="AP25" i="1"/>
  <c r="AN25" i="1"/>
  <c r="AD25" i="1"/>
  <c r="AF25" i="1" s="1"/>
  <c r="AH25" i="1" s="1"/>
  <c r="S25" i="1"/>
  <c r="BD24" i="1"/>
  <c r="BC24" i="1"/>
  <c r="AY24" i="1"/>
  <c r="AS24" i="1"/>
  <c r="AP24" i="1"/>
  <c r="AN24" i="1"/>
  <c r="AD24" i="1"/>
  <c r="AF24" i="1" s="1"/>
  <c r="AH24" i="1" s="1"/>
  <c r="S24" i="1"/>
  <c r="AK24" i="1" s="1"/>
  <c r="BD23" i="1"/>
  <c r="BC23" i="1"/>
  <c r="AY23" i="1"/>
  <c r="AS23" i="1"/>
  <c r="AP23" i="1"/>
  <c r="AN23" i="1"/>
  <c r="AD23" i="1"/>
  <c r="AF23" i="1" s="1"/>
  <c r="AH23" i="1" s="1"/>
  <c r="S23" i="1"/>
  <c r="AK23" i="1" s="1"/>
  <c r="BD22" i="1"/>
  <c r="BC22" i="1"/>
  <c r="AY22" i="1"/>
  <c r="AS22" i="1"/>
  <c r="AP22" i="1"/>
  <c r="AN22" i="1"/>
  <c r="AD22" i="1"/>
  <c r="AF22" i="1" s="1"/>
  <c r="AH22" i="1" s="1"/>
  <c r="S22" i="1"/>
  <c r="AK22" i="1" s="1"/>
  <c r="BD21" i="1"/>
  <c r="BC21" i="1"/>
  <c r="AY21" i="1"/>
  <c r="AS21" i="1"/>
  <c r="AP21" i="1"/>
  <c r="AN21" i="1"/>
  <c r="AD21" i="1"/>
  <c r="AF21" i="1" s="1"/>
  <c r="AH21" i="1" s="1"/>
  <c r="S21" i="1"/>
  <c r="AK21" i="1" s="1"/>
  <c r="BD20" i="1"/>
  <c r="BC20" i="1"/>
  <c r="AY20" i="1"/>
  <c r="AS20" i="1"/>
  <c r="AP20" i="1"/>
  <c r="AN20" i="1"/>
  <c r="AD20" i="1"/>
  <c r="AF20" i="1" s="1"/>
  <c r="AH20" i="1" s="1"/>
  <c r="S20" i="1"/>
  <c r="AK20" i="1" s="1"/>
  <c r="BD19" i="1"/>
  <c r="BC19" i="1"/>
  <c r="AY19" i="1"/>
  <c r="AS19" i="1"/>
  <c r="AP19" i="1"/>
  <c r="AN19" i="1"/>
  <c r="AD19" i="1"/>
  <c r="AF19" i="1" s="1"/>
  <c r="AH19" i="1" s="1"/>
  <c r="S19" i="1"/>
  <c r="AK19" i="1" s="1"/>
  <c r="BD18" i="1"/>
  <c r="BC18" i="1"/>
  <c r="AY18" i="1"/>
  <c r="AS18" i="1"/>
  <c r="AP18" i="1"/>
  <c r="AN18" i="1"/>
  <c r="AD18" i="1"/>
  <c r="AF18" i="1" s="1"/>
  <c r="AH18" i="1" s="1"/>
  <c r="S18" i="1"/>
  <c r="AK18" i="1" s="1"/>
  <c r="BD17" i="1"/>
  <c r="BC17" i="1"/>
  <c r="AY17" i="1"/>
  <c r="AS17" i="1"/>
  <c r="AP17" i="1"/>
  <c r="AN17" i="1"/>
  <c r="AD17" i="1"/>
  <c r="AF17" i="1" s="1"/>
  <c r="AH17" i="1" s="1"/>
  <c r="S17" i="1"/>
  <c r="BD16" i="1"/>
  <c r="BC16" i="1"/>
  <c r="AY16" i="1"/>
  <c r="AS16" i="1"/>
  <c r="AP16" i="1"/>
  <c r="AN16" i="1"/>
  <c r="AD16" i="1"/>
  <c r="AF16" i="1" s="1"/>
  <c r="AH16" i="1" s="1"/>
  <c r="S16" i="1"/>
  <c r="AK16" i="1" s="1"/>
  <c r="BD15" i="1"/>
  <c r="BC15" i="1"/>
  <c r="AY15" i="1"/>
  <c r="AS15" i="1"/>
  <c r="AP15" i="1"/>
  <c r="AN15" i="1"/>
  <c r="AD15" i="1"/>
  <c r="AF15" i="1" s="1"/>
  <c r="AH15" i="1" s="1"/>
  <c r="S15" i="1"/>
  <c r="AK15" i="1" s="1"/>
  <c r="BD14" i="1"/>
  <c r="BC14" i="1"/>
  <c r="AY14" i="1"/>
  <c r="AS14" i="1"/>
  <c r="AP14" i="1"/>
  <c r="AN14" i="1"/>
  <c r="AD14" i="1"/>
  <c r="AF14" i="1" s="1"/>
  <c r="AH14" i="1" s="1"/>
  <c r="S14" i="1"/>
  <c r="AK14" i="1" s="1"/>
  <c r="BD13" i="1"/>
  <c r="BC13" i="1"/>
  <c r="AY13" i="1"/>
  <c r="AS13" i="1"/>
  <c r="AP13" i="1"/>
  <c r="AN13" i="1"/>
  <c r="AD13" i="1"/>
  <c r="AF13" i="1" s="1"/>
  <c r="AH13" i="1" s="1"/>
  <c r="S13" i="1"/>
  <c r="BD12" i="1"/>
  <c r="BC12" i="1"/>
  <c r="AY12" i="1"/>
  <c r="AS12" i="1"/>
  <c r="AP12" i="1"/>
  <c r="AN12" i="1"/>
  <c r="AD12" i="1"/>
  <c r="AF12" i="1" s="1"/>
  <c r="AH12" i="1" s="1"/>
  <c r="S12" i="1"/>
  <c r="AK12" i="1" s="1"/>
  <c r="BD11" i="1"/>
  <c r="BC11" i="1"/>
  <c r="AY11" i="1"/>
  <c r="AS11" i="1"/>
  <c r="AP11" i="1"/>
  <c r="AN11" i="1"/>
  <c r="AD11" i="1"/>
  <c r="AF11" i="1" s="1"/>
  <c r="AH11" i="1" s="1"/>
  <c r="S11" i="1"/>
  <c r="AK11" i="1" s="1"/>
  <c r="I11" i="1"/>
  <c r="BD10" i="1"/>
  <c r="BC10" i="1"/>
  <c r="AY10" i="1"/>
  <c r="AS10" i="1"/>
  <c r="AP10" i="1"/>
  <c r="AN10" i="1"/>
  <c r="AD10" i="1"/>
  <c r="AF10" i="1" s="1"/>
  <c r="AH10" i="1" s="1"/>
  <c r="S10" i="1"/>
  <c r="I10" i="1"/>
  <c r="BD9" i="1"/>
  <c r="BC9" i="1"/>
  <c r="AY9" i="1"/>
  <c r="AS9" i="1"/>
  <c r="AP9" i="1"/>
  <c r="AN9" i="1"/>
  <c r="AD9" i="1"/>
  <c r="AF9" i="1" s="1"/>
  <c r="AH9" i="1" s="1"/>
  <c r="S9" i="1"/>
  <c r="AK9" i="1" s="1"/>
  <c r="I9" i="1"/>
  <c r="BD8" i="1"/>
  <c r="BC8" i="1"/>
  <c r="AY8" i="1"/>
  <c r="AS8" i="1"/>
  <c r="AP8" i="1"/>
  <c r="AN8" i="1"/>
  <c r="AD8" i="1"/>
  <c r="AF8" i="1" s="1"/>
  <c r="AH8" i="1" s="1"/>
  <c r="S8" i="1"/>
  <c r="I8" i="1"/>
  <c r="BD7" i="1"/>
  <c r="BC7" i="1"/>
  <c r="AY7" i="1"/>
  <c r="AS7" i="1"/>
  <c r="AP7" i="1"/>
  <c r="AN7" i="1"/>
  <c r="AD7" i="1"/>
  <c r="AF7" i="1" s="1"/>
  <c r="AH7" i="1" s="1"/>
  <c r="S7" i="1"/>
  <c r="AK7" i="1" s="1"/>
  <c r="I7" i="1"/>
  <c r="BD6" i="1"/>
  <c r="BC6" i="1"/>
  <c r="AY6" i="1"/>
  <c r="AS6" i="1"/>
  <c r="AP6" i="1"/>
  <c r="AN6" i="1"/>
  <c r="AD6" i="1"/>
  <c r="AF6" i="1" s="1"/>
  <c r="AH6" i="1" s="1"/>
  <c r="S6" i="1"/>
  <c r="I6" i="1"/>
  <c r="BD5" i="1"/>
  <c r="BC5" i="1"/>
  <c r="AY5" i="1"/>
  <c r="AS5" i="1"/>
  <c r="AP5" i="1"/>
  <c r="AN5" i="1"/>
  <c r="AD5" i="1"/>
  <c r="AF5" i="1" s="1"/>
  <c r="AH5" i="1" s="1"/>
  <c r="S5" i="1"/>
  <c r="AK5" i="1" s="1"/>
  <c r="I5" i="1"/>
  <c r="BD4" i="1"/>
  <c r="BC4" i="1"/>
  <c r="AY4" i="1"/>
  <c r="AS4" i="1"/>
  <c r="AP4" i="1"/>
  <c r="AN4" i="1"/>
  <c r="AD4" i="1"/>
  <c r="AF4" i="1" s="1"/>
  <c r="S4" i="1"/>
  <c r="AK4" i="1" s="1"/>
  <c r="I4" i="1"/>
  <c r="BD3" i="1"/>
  <c r="BC3" i="1"/>
  <c r="AY3" i="1"/>
  <c r="AS3" i="1"/>
  <c r="AP3" i="1"/>
  <c r="AN3" i="1"/>
  <c r="AD3" i="1"/>
  <c r="AF3" i="1" s="1"/>
  <c r="S3" i="1"/>
  <c r="AK3" i="1" s="1"/>
  <c r="I3" i="1"/>
  <c r="BD2" i="1"/>
  <c r="BC2" i="1"/>
  <c r="AY2" i="1"/>
  <c r="AS2" i="1"/>
  <c r="AP2" i="1"/>
  <c r="AN2" i="1"/>
  <c r="AD2" i="1"/>
  <c r="AF2" i="1" s="1"/>
  <c r="AH2" i="1" s="1"/>
  <c r="S2" i="1"/>
  <c r="I2" i="1"/>
  <c r="AL33" i="1" l="1"/>
  <c r="AK28" i="1"/>
  <c r="AL28" i="1" s="1"/>
  <c r="AL12" i="1"/>
  <c r="AL16" i="1"/>
  <c r="AK34" i="1"/>
  <c r="AL34" i="1" s="1"/>
  <c r="AL48" i="1"/>
  <c r="AL18" i="1"/>
  <c r="AT21" i="1"/>
  <c r="AT40" i="1"/>
  <c r="AT43" i="1"/>
  <c r="AT44" i="1"/>
  <c r="AT46" i="1"/>
  <c r="AT18" i="1"/>
  <c r="AT25" i="1"/>
  <c r="AT11" i="1"/>
  <c r="AT22" i="1"/>
  <c r="AL24" i="1"/>
  <c r="AL26" i="1"/>
  <c r="AT36" i="1"/>
  <c r="AT2" i="1"/>
  <c r="AT3" i="1"/>
  <c r="AT4" i="1"/>
  <c r="AT24" i="1"/>
  <c r="AL27" i="1"/>
  <c r="AT27" i="1"/>
  <c r="AT32" i="1"/>
  <c r="AT35" i="1"/>
  <c r="AL39" i="1"/>
  <c r="AL42" i="1"/>
  <c r="AT49" i="1"/>
  <c r="AT28" i="1"/>
  <c r="AT42" i="1"/>
  <c r="AT5" i="1"/>
  <c r="AL14" i="1"/>
  <c r="AT31" i="1"/>
  <c r="AL32" i="1"/>
  <c r="AT38" i="1"/>
  <c r="AT41" i="1"/>
  <c r="AT34" i="1"/>
  <c r="AT7" i="1"/>
  <c r="AT14" i="1"/>
  <c r="AL21" i="1"/>
  <c r="AL22" i="1"/>
  <c r="AT30" i="1"/>
  <c r="AT45" i="1"/>
  <c r="AT56" i="1"/>
  <c r="AL3" i="1"/>
  <c r="AL4" i="1"/>
  <c r="AL7" i="1"/>
  <c r="AL9" i="1"/>
  <c r="AT12" i="1"/>
  <c r="AT16" i="1"/>
  <c r="AT19" i="1"/>
  <c r="AT23" i="1"/>
  <c r="AT29" i="1"/>
  <c r="AK35" i="1"/>
  <c r="AL35" i="1" s="1"/>
  <c r="AL36" i="1"/>
  <c r="AL47" i="1"/>
  <c r="AT10" i="1"/>
  <c r="AT15" i="1"/>
  <c r="AL30" i="1"/>
  <c r="AL31" i="1"/>
  <c r="AT33" i="1"/>
  <c r="AT37" i="1"/>
  <c r="AT39" i="1"/>
  <c r="AL41" i="1"/>
  <c r="AT48" i="1"/>
  <c r="AT53" i="1"/>
  <c r="AT6" i="1"/>
  <c r="AT8" i="1"/>
  <c r="AT9" i="1"/>
  <c r="AK40" i="1"/>
  <c r="AL40" i="1" s="1"/>
  <c r="AL43" i="1"/>
  <c r="AL44" i="1"/>
  <c r="AK45" i="1"/>
  <c r="AL45" i="1" s="1"/>
  <c r="AT47" i="1"/>
  <c r="AT52" i="1"/>
  <c r="AL11" i="1"/>
  <c r="AL5" i="1"/>
  <c r="AU5" i="1" s="1"/>
  <c r="AK10" i="1"/>
  <c r="AL10" i="1" s="1"/>
  <c r="AT13" i="1"/>
  <c r="AT17" i="1"/>
  <c r="AL23" i="1"/>
  <c r="AK6" i="1"/>
  <c r="AL6" i="1" s="1"/>
  <c r="AK2" i="1"/>
  <c r="AL2" i="1" s="1"/>
  <c r="AL15" i="1"/>
  <c r="AL19" i="1"/>
  <c r="AK8" i="1"/>
  <c r="AL8" i="1" s="1"/>
  <c r="AK13" i="1"/>
  <c r="AL13" i="1" s="1"/>
  <c r="AK17" i="1"/>
  <c r="AL17" i="1" s="1"/>
  <c r="AL20" i="1"/>
  <c r="AT20" i="1"/>
  <c r="AK25" i="1"/>
  <c r="AL25" i="1" s="1"/>
  <c r="AT26" i="1"/>
  <c r="AL37" i="1"/>
  <c r="AK46" i="1"/>
  <c r="AL46" i="1" s="1"/>
  <c r="AK29" i="1"/>
  <c r="AL29" i="1" s="1"/>
  <c r="AL38" i="1"/>
  <c r="AK53" i="1"/>
  <c r="AL53" i="1" s="1"/>
  <c r="AT51" i="1"/>
  <c r="AT55" i="1"/>
  <c r="AL52" i="1"/>
  <c r="AL56" i="1"/>
  <c r="AL49" i="1"/>
  <c r="AL50" i="1"/>
  <c r="AT50" i="1"/>
  <c r="AK51" i="1"/>
  <c r="AL51" i="1" s="1"/>
  <c r="AL54" i="1"/>
  <c r="AT54" i="1"/>
  <c r="AK55" i="1"/>
  <c r="AL55" i="1" s="1"/>
  <c r="AU48" i="1" l="1"/>
  <c r="BB48" i="1" s="1"/>
  <c r="AU33" i="1"/>
  <c r="AV33" i="1" s="1"/>
  <c r="AU40" i="1"/>
  <c r="AV40" i="1" s="1"/>
  <c r="AU18" i="1"/>
  <c r="BB18" i="1" s="1"/>
  <c r="AU15" i="1"/>
  <c r="BB15" i="1" s="1"/>
  <c r="AU11" i="1"/>
  <c r="AV11" i="1" s="1"/>
  <c r="AU8" i="1"/>
  <c r="BB8" i="1" s="1"/>
  <c r="AU43" i="1"/>
  <c r="BB43" i="1" s="1"/>
  <c r="AU38" i="1"/>
  <c r="AV38" i="1" s="1"/>
  <c r="AU12" i="1"/>
  <c r="BB12" i="1" s="1"/>
  <c r="AU2" i="1"/>
  <c r="BB2" i="1" s="1"/>
  <c r="AU39" i="1"/>
  <c r="BB39" i="1" s="1"/>
  <c r="AU16" i="1"/>
  <c r="AV16" i="1" s="1"/>
  <c r="AU3" i="1"/>
  <c r="AV3" i="1" s="1"/>
  <c r="AU25" i="1"/>
  <c r="AV25" i="1" s="1"/>
  <c r="AU21" i="1"/>
  <c r="AV21" i="1" s="1"/>
  <c r="AU44" i="1"/>
  <c r="BB44" i="1" s="1"/>
  <c r="AU46" i="1"/>
  <c r="BB46" i="1" s="1"/>
  <c r="AU26" i="1"/>
  <c r="AV26" i="1" s="1"/>
  <c r="AU42" i="1"/>
  <c r="BB42" i="1" s="1"/>
  <c r="AU51" i="1"/>
  <c r="AV51" i="1" s="1"/>
  <c r="AU53" i="1"/>
  <c r="BB53" i="1" s="1"/>
  <c r="AU23" i="1"/>
  <c r="AV23" i="1" s="1"/>
  <c r="AU32" i="1"/>
  <c r="AU27" i="1"/>
  <c r="AV27" i="1" s="1"/>
  <c r="AU49" i="1"/>
  <c r="BB49" i="1" s="1"/>
  <c r="AU41" i="1"/>
  <c r="AV41" i="1" s="1"/>
  <c r="AU34" i="1"/>
  <c r="BB34" i="1" s="1"/>
  <c r="AU24" i="1"/>
  <c r="AV24" i="1" s="1"/>
  <c r="AU55" i="1"/>
  <c r="BB55" i="1" s="1"/>
  <c r="AU29" i="1"/>
  <c r="BB29" i="1" s="1"/>
  <c r="AU31" i="1"/>
  <c r="AU22" i="1"/>
  <c r="BB33" i="1"/>
  <c r="AU36" i="1"/>
  <c r="AU30" i="1"/>
  <c r="BB30" i="1" s="1"/>
  <c r="AU35" i="1"/>
  <c r="AV35" i="1" s="1"/>
  <c r="AU28" i="1"/>
  <c r="AU45" i="1"/>
  <c r="AV45" i="1" s="1"/>
  <c r="AU4" i="1"/>
  <c r="AU10" i="1"/>
  <c r="AV10" i="1" s="1"/>
  <c r="AU7" i="1"/>
  <c r="AU54" i="1"/>
  <c r="AV54" i="1" s="1"/>
  <c r="AU56" i="1"/>
  <c r="BB56" i="1" s="1"/>
  <c r="AU37" i="1"/>
  <c r="BB37" i="1" s="1"/>
  <c r="AU13" i="1"/>
  <c r="AV13" i="1" s="1"/>
  <c r="AU14" i="1"/>
  <c r="AU17" i="1"/>
  <c r="BB17" i="1" s="1"/>
  <c r="AU52" i="1"/>
  <c r="BB52" i="1" s="1"/>
  <c r="AU20" i="1"/>
  <c r="AV20" i="1" s="1"/>
  <c r="AU19" i="1"/>
  <c r="AV19" i="1" s="1"/>
  <c r="AU6" i="1"/>
  <c r="BB6" i="1" s="1"/>
  <c r="AU47" i="1"/>
  <c r="AU9" i="1"/>
  <c r="BB5" i="1"/>
  <c r="AV5" i="1"/>
  <c r="AU50" i="1"/>
  <c r="BB25" i="1" l="1"/>
  <c r="AV42" i="1"/>
  <c r="AV43" i="1"/>
  <c r="BB10" i="1"/>
  <c r="AV15" i="1"/>
  <c r="AV52" i="1"/>
  <c r="AV48" i="1"/>
  <c r="AV39" i="1"/>
  <c r="BB38" i="1"/>
  <c r="BB40" i="1"/>
  <c r="BB23" i="1"/>
  <c r="BB11" i="1"/>
  <c r="AV55" i="1"/>
  <c r="AV44" i="1"/>
  <c r="BB51" i="1"/>
  <c r="AV8" i="1"/>
  <c r="AV29" i="1"/>
  <c r="BB24" i="1"/>
  <c r="BB41" i="1"/>
  <c r="AV18" i="1"/>
  <c r="BB16" i="1"/>
  <c r="AV46" i="1"/>
  <c r="AV2" i="1"/>
  <c r="BB21" i="1"/>
  <c r="BB20" i="1"/>
  <c r="BB26" i="1"/>
  <c r="AV17" i="1"/>
  <c r="AV12" i="1"/>
  <c r="AV49" i="1"/>
  <c r="BB54" i="1"/>
  <c r="BB3" i="1"/>
  <c r="AV37" i="1"/>
  <c r="AV53" i="1"/>
  <c r="BB32" i="1"/>
  <c r="AV32" i="1"/>
  <c r="BB27" i="1"/>
  <c r="AV6" i="1"/>
  <c r="BB31" i="1"/>
  <c r="AV31" i="1"/>
  <c r="BB22" i="1"/>
  <c r="AV22" i="1"/>
  <c r="AV34" i="1"/>
  <c r="BB13" i="1"/>
  <c r="BB45" i="1"/>
  <c r="AV30" i="1"/>
  <c r="AV36" i="1"/>
  <c r="BB36" i="1"/>
  <c r="BB35" i="1"/>
  <c r="BB28" i="1"/>
  <c r="AV28" i="1"/>
  <c r="BB4" i="1"/>
  <c r="AV4" i="1"/>
  <c r="AV56" i="1"/>
  <c r="BB7" i="1"/>
  <c r="AV7" i="1"/>
  <c r="BB19" i="1"/>
  <c r="BB14" i="1"/>
  <c r="AV14" i="1"/>
  <c r="AV47" i="1"/>
  <c r="BB47" i="1"/>
  <c r="BB9" i="1"/>
  <c r="AV9" i="1"/>
  <c r="AV50" i="1"/>
  <c r="BB5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<sst xmlns="http://schemas.openxmlformats.org/spreadsheetml/2006/main" count="1008" uniqueCount="351">
  <si>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</si>
  <si>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</si>
  <si>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</si>
  <si>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</si>
  <si>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</si>
  <si>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</si>
  <si>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</si>
  <si>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</si>
  <si>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</si>
  <si>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</si>
  <si>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</si>
  <si>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</si>
  <si>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</si>
  <si>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</si>
  <si>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</si>
  <si>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</si>
  <si>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</si>
  <si>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</si>
  <si>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</si>
  <si>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</si>
  <si>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</si>
  <si>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</si>
  <si>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</si>
  <si>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</si>
  <si>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</si>
  <si>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</si>
  <si>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</si>
  <si>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</si>
  <si>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</si>
  <si>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</si>
  <si>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</si>
  <si>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</si>
  <si>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</si>
  <si>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</si>
  <si>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</si>
  <si>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</si>
  <si>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</si>
  <si>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</si>
  <si>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</si>
  <si>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</si>
  <si>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</si>
  <si>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</si>
  <si>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</si>
  <si>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</si>
  <si>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</si>
  <si>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</si>
  <si>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</si>
  <si>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</si>
  <si>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</si>
  <si>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</si>
  <si>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</si>
  <si>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</si>
  <si>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</si>
  <si>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</si>
  <si>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</si>
  <si>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</si>
  <si>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</si>
  <si>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</si>
  <si>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</si>
  <si>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</si>
  <si>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</si>
  <si>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</si>
  <si>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Cedar &amp; Rose</t>
  </si>
  <si>
    <t>BATH ACCESSORIES(71)</t>
  </si>
  <si>
    <t>Kara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</si>
  <si>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</si>
  <si>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resin+hand painted</t>
  </si>
  <si>
    <t>2.97x2.97x8"</t>
  </si>
  <si>
    <t xml:space="preserve"> sage</t>
  </si>
  <si>
    <t>HG71-5119</t>
    <phoneticPr fontId="3" type="noConversion"/>
  </si>
  <si>
    <t>Piece</t>
  </si>
  <si>
    <t>Normal</t>
  </si>
  <si>
    <r>
      <t>2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</si>
  <si>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t>8424.89.9000</t>
  </si>
  <si>
    <t>Yantian,China</t>
  </si>
  <si>
    <t>China</t>
  </si>
  <si>
    <t>S-DGDH</t>
    <phoneticPr fontId="12" type="noConversion"/>
  </si>
  <si>
    <t>Resin Toothbrush holder</t>
  </si>
  <si>
    <t>4.32x2.65x4.132"</t>
  </si>
  <si>
    <t>HG71-5120</t>
  </si>
  <si>
    <t>3924.90.5650</t>
  </si>
  <si>
    <t>Resin Tumbler</t>
  </si>
  <si>
    <t>2.96x2.96x4.32</t>
  </si>
  <si>
    <t>HG71-5121</t>
  </si>
  <si>
    <t xml:space="preserve">3924.10.4000 </t>
  </si>
  <si>
    <t>Resin Soap dish</t>
  </si>
  <si>
    <t>5.4x4.01x1.29</t>
  </si>
  <si>
    <t>HG71-5122</t>
  </si>
  <si>
    <t>S-DGDH</t>
    <phoneticPr fontId="12" type="noConversion"/>
  </si>
  <si>
    <t>Resin Cotton jar</t>
  </si>
  <si>
    <t>4x4x4.4"</t>
  </si>
  <si>
    <t>HG71-5123</t>
  </si>
  <si>
    <t>Resin Tray</t>
  </si>
  <si>
    <t>9.5x5.5x1"</t>
  </si>
  <si>
    <t>HG71-5124</t>
  </si>
  <si>
    <t>Resin Towel Holder</t>
  </si>
  <si>
    <t>4x4x12"</t>
  </si>
  <si>
    <t>HG71-5125</t>
  </si>
  <si>
    <t>S-DGDH</t>
    <phoneticPr fontId="12" type="noConversion"/>
  </si>
  <si>
    <t>Resin Toilet Brush</t>
  </si>
  <si>
    <t>4x4x15"</t>
  </si>
  <si>
    <t>HG71-5126</t>
  </si>
  <si>
    <t>Resin Spinner</t>
  </si>
  <si>
    <t>6x6x5.6"</t>
  </si>
  <si>
    <t>HG71-5127</t>
  </si>
  <si>
    <t>Resin Wastebasket</t>
  </si>
  <si>
    <t>7.88x7.88x10"</t>
  </si>
  <si>
    <t>HG71-5128</t>
  </si>
  <si>
    <t>Hampton Hill</t>
  </si>
  <si>
    <t>Charleston</t>
  </si>
  <si>
    <t>Marbled resin sand/matte+debossed</t>
  </si>
  <si>
    <t>Marble</t>
  </si>
  <si>
    <t>S-DGJH</t>
    <phoneticPr fontId="12" type="noConversion"/>
  </si>
  <si>
    <t>China</t>
    <phoneticPr fontId="12" type="noConversion"/>
  </si>
  <si>
    <t>Resin Tissue cover</t>
  </si>
  <si>
    <t>8x8x10"</t>
  </si>
  <si>
    <t>6x6x5.5"</t>
  </si>
  <si>
    <t>HG71-5129</t>
    <phoneticPr fontId="3" type="noConversion"/>
  </si>
  <si>
    <t>Laura Ashley</t>
    <phoneticPr fontId="0" type="noConversion"/>
  </si>
  <si>
    <t>Laura Ashley 4%</t>
  </si>
  <si>
    <t xml:space="preserve">Jackie </t>
  </si>
  <si>
    <t>Ceramic Lotion Pump(w/stainless pump)</t>
    <phoneticPr fontId="12" type="noConversion"/>
  </si>
  <si>
    <t>Lotion Pump(w/stainless pump)</t>
  </si>
  <si>
    <r>
      <t>Stoneware</t>
    </r>
    <r>
      <rPr>
        <sz val="11"/>
        <color rgb="FF000000"/>
        <rFont val="宋体"/>
        <family val="3"/>
        <charset val="134"/>
      </rPr>
      <t>，白土透明釉</t>
    </r>
  </si>
  <si>
    <t>3x3x7.7</t>
  </si>
  <si>
    <t>White</t>
    <phoneticPr fontId="12" type="noConversion"/>
  </si>
  <si>
    <t>LA71-0553</t>
  </si>
  <si>
    <r>
      <t>2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</si>
  <si>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china</t>
  </si>
  <si>
    <t>S-CZCW</t>
  </si>
  <si>
    <t>Laura Ashley</t>
    <phoneticPr fontId="0" type="noConversion"/>
  </si>
  <si>
    <t>Ceramic Toothbrush holder</t>
  </si>
  <si>
    <t>Toothbrush holder</t>
  </si>
  <si>
    <t>4.4x2.65x4.32</t>
  </si>
  <si>
    <t>White</t>
    <phoneticPr fontId="12" type="noConversion"/>
  </si>
  <si>
    <t>LA71-0554</t>
  </si>
  <si>
    <t>6912.00.5000</t>
  </si>
  <si>
    <t>Ceramic Tumbler</t>
  </si>
  <si>
    <t>Tumbler</t>
  </si>
  <si>
    <t>LA71-0555</t>
  </si>
  <si>
    <t>Laura Ashley</t>
    <phoneticPr fontId="0" type="noConversion"/>
  </si>
  <si>
    <t>Ceramic Soap dish</t>
  </si>
  <si>
    <t>Soap dish</t>
  </si>
  <si>
    <t>5.4x4x1.05</t>
  </si>
  <si>
    <t>White</t>
    <phoneticPr fontId="12" type="noConversion"/>
  </si>
  <si>
    <t>LA71-0556</t>
  </si>
  <si>
    <t>Ceramic Tray</t>
  </si>
  <si>
    <t>Tray</t>
  </si>
  <si>
    <t>9.5x5.5x1</t>
  </si>
  <si>
    <t>White</t>
    <phoneticPr fontId="12" type="noConversion"/>
  </si>
  <si>
    <t>LA71-0557</t>
  </si>
  <si>
    <t>Ceramic Cotton jar</t>
  </si>
  <si>
    <t>Cotton jar</t>
  </si>
  <si>
    <t>4x4x4.3</t>
  </si>
  <si>
    <t>LA71-0558</t>
  </si>
  <si>
    <t>Ceramic Tissue cover</t>
  </si>
  <si>
    <t>Tissue cover</t>
  </si>
  <si>
    <t>6x6x6.3"</t>
  </si>
  <si>
    <t>LA71-0559</t>
  </si>
  <si>
    <t>Ceramic Wastebasket</t>
  </si>
  <si>
    <t>Wastebasket</t>
  </si>
  <si>
    <t>7.9x7.9x10</t>
  </si>
  <si>
    <t>LA71-0560</t>
  </si>
  <si>
    <t>Ceramic  Toilet brush holder/1mm cover</t>
  </si>
  <si>
    <t>Toilet brush holder/1mm cover</t>
  </si>
  <si>
    <t>4x4x10</t>
  </si>
  <si>
    <t>LA71-0561</t>
  </si>
  <si>
    <t>Ceramic Towel Bar</t>
  </si>
  <si>
    <t>Towel Bar</t>
  </si>
  <si>
    <t>5x5x12</t>
  </si>
  <si>
    <t>White</t>
    <phoneticPr fontId="12" type="noConversion"/>
  </si>
  <si>
    <t>LA71-0562</t>
  </si>
  <si>
    <t>4x4x14.7"</t>
  </si>
  <si>
    <t>Apothecary Home</t>
  </si>
  <si>
    <t>Ellory</t>
  </si>
  <si>
    <t xml:space="preserve"> Glass Taller Lotion Dispenser,plastic shiny golden color pump head</t>
  </si>
  <si>
    <t>Taller Lotion Dispenser,plastic shiny golden color pump head</t>
  </si>
  <si>
    <t>Glass</t>
  </si>
  <si>
    <r>
      <t>3.43x3.43x7"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8.7x8.7x17.8cm</t>
    </r>
    <r>
      <rPr>
        <sz val="11"/>
        <rFont val="宋体"/>
        <family val="3"/>
        <charset val="134"/>
      </rPr>
      <t>）</t>
    </r>
  </si>
  <si>
    <t>Pink</t>
  </si>
  <si>
    <t>HG71-5130</t>
    <phoneticPr fontId="3" type="noConversion"/>
  </si>
  <si>
    <t>2 pcs taller LP+1 pcs normal LP+1pc TBH+1 pc TUM+1 pc SD+1pc CJ+1pc Tray mix into master carton</t>
  </si>
  <si>
    <t>Yantian</t>
  </si>
  <si>
    <t>Aspire</t>
  </si>
  <si>
    <t>Glass Lotion Dispenser,plastic shiny golden color pump head</t>
  </si>
  <si>
    <t>Lotion Dispenser,plastic  shiny golden color pump head</t>
  </si>
  <si>
    <r>
      <t>3.43x3.43x6.1"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8.7x8.7x15.5cm</t>
    </r>
    <r>
      <rPr>
        <sz val="11"/>
        <rFont val="宋体"/>
        <family val="3"/>
        <charset val="134"/>
      </rPr>
      <t>）</t>
    </r>
  </si>
  <si>
    <t>HG71-5131</t>
  </si>
  <si>
    <t>Glass Toothbrush holder,shiny golden color iron cover</t>
  </si>
  <si>
    <t>Toothbrush holder,shiny golden color iron cover</t>
  </si>
  <si>
    <r>
      <t>2.8x2.8x4.13"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7.2x7.2x10.5cm</t>
    </r>
    <r>
      <rPr>
        <sz val="11"/>
        <rFont val="宋体"/>
        <family val="3"/>
        <charset val="134"/>
      </rPr>
      <t>）</t>
    </r>
  </si>
  <si>
    <t>HG71-5132</t>
  </si>
  <si>
    <t>7013.99.5010</t>
  </si>
  <si>
    <t xml:space="preserve"> Glass Tumbler</t>
  </si>
  <si>
    <t>HG71-5133</t>
  </si>
  <si>
    <t xml:space="preserve"> Glass Soap dish</t>
  </si>
  <si>
    <t>5.04x3.66x 1.1"(12.8x9.3x2.8cm)</t>
  </si>
  <si>
    <t>HG71-5134</t>
  </si>
  <si>
    <t xml:space="preserve"> Glass Cotton jar,shiny golden color iron cover</t>
  </si>
  <si>
    <t>Cotton jar,shiny golden color iron cover</t>
  </si>
  <si>
    <r>
      <t>3.74x3.74x3.46"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9.5x9.5x8.8cm</t>
    </r>
    <r>
      <rPr>
        <sz val="11"/>
        <rFont val="宋体"/>
        <family val="3"/>
        <charset val="134"/>
      </rPr>
      <t>）</t>
    </r>
  </si>
  <si>
    <t>HG71-5135</t>
  </si>
  <si>
    <t>7013.99.8090</t>
  </si>
  <si>
    <t xml:space="preserve"> Glass Tray</t>
  </si>
  <si>
    <r>
      <t>10.9x4.53x0.98"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27.7x11.5x2.5cm</t>
    </r>
    <r>
      <rPr>
        <sz val="11"/>
        <rFont val="宋体"/>
        <family val="3"/>
        <charset val="134"/>
      </rPr>
      <t>）</t>
    </r>
  </si>
  <si>
    <t>HG71-5136</t>
  </si>
  <si>
    <t>Martha Stewart</t>
  </si>
  <si>
    <t>Martha Stewart (Bath) 5%</t>
  </si>
  <si>
    <t>Hobnail</t>
  </si>
  <si>
    <t xml:space="preserve"> Glass lotion dispenser with plastic chromed pump head</t>
  </si>
  <si>
    <t>lotion dispenser with plastic chromed pump head</t>
  </si>
  <si>
    <t>3x3x7.5"</t>
  </si>
  <si>
    <t>light blue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</si>
  <si>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-0857</t>
    </r>
    <phoneticPr fontId="3" type="noConversion"/>
  </si>
  <si>
    <t>2 pcs LP+1 pc TBH+1 pc TUM+1pc SD
   +1 pc CJ+1 pc TRAY,mixed into master carton</t>
  </si>
  <si>
    <t xml:space="preserve"> Glass toothbrush holder</t>
  </si>
  <si>
    <t>toothbrush holder</t>
  </si>
  <si>
    <t>3x3x4.3"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</si>
  <si>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-0858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</si>
  <si>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tumbler</t>
  </si>
  <si>
    <t>tumbler</t>
  </si>
  <si>
    <t>3x3x4.1"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</si>
  <si>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-0859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</si>
  <si>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soap dish</t>
  </si>
  <si>
    <t>soap dish</t>
  </si>
  <si>
    <t>5.8x4.3x1.2"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</si>
  <si>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-0860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</si>
  <si>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cotton jar</t>
  </si>
  <si>
    <t>cotton jar</t>
  </si>
  <si>
    <t>3.7x3.7x5.7"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</si>
  <si>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-0861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</si>
  <si>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tray</t>
  </si>
  <si>
    <t>tray</t>
  </si>
  <si>
    <t>9.7x5x1.2"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</si>
  <si>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-0862</t>
    </r>
    <r>
      <rPr>
        <sz val="11"/>
        <color theme="1"/>
        <rFont val="宋体"/>
        <family val="2"/>
        <charset val="134"/>
        <scheme val="minor"/>
      </rPr>
      <t/>
    </r>
  </si>
  <si>
    <t>Bates</t>
  </si>
  <si>
    <t>Marbled resin sand/matte+embossed</t>
  </si>
  <si>
    <t>6x6x5.3"</t>
  </si>
  <si>
    <t>HG71-5137</t>
    <phoneticPr fontId="3" type="noConversion"/>
  </si>
  <si>
    <t>S-DGJH</t>
    <phoneticPr fontId="12" type="noConversion"/>
  </si>
  <si>
    <t>Resin Hook(12pcs)</t>
  </si>
  <si>
    <t>1.5x1.5x0.4"</t>
  </si>
  <si>
    <t>HG71-5138</t>
  </si>
  <si>
    <t>Natori</t>
  </si>
  <si>
    <t>Natori 7%</t>
  </si>
  <si>
    <t>Reedy</t>
  </si>
  <si>
    <t>Soft touch ceramic</t>
  </si>
  <si>
    <t>Black</t>
    <phoneticPr fontId="12" type="noConversion"/>
  </si>
  <si>
    <t>ceramic cotton jar</t>
    <phoneticPr fontId="12" type="noConversion"/>
  </si>
  <si>
    <t>4x4x4.5"</t>
  </si>
  <si>
    <t>NA71-3563</t>
    <phoneticPr fontId="3" type="noConversion"/>
  </si>
  <si>
    <t>ceramic 2 hole Organizer</t>
    <phoneticPr fontId="12" type="noConversion"/>
  </si>
  <si>
    <t>2 hole Org</t>
  </si>
  <si>
    <t>5.9x3.07x3.94"</t>
  </si>
  <si>
    <t>NA71-3564</t>
    <phoneticPr fontId="3" type="noConversion"/>
  </si>
  <si>
    <t xml:space="preserve">ceramic bowl brush,stainless steel soft touch  brush holder  </t>
    <phoneticPr fontId="12" type="noConversion"/>
  </si>
  <si>
    <t xml:space="preserve">Bowl Brush,stainless steel soft touch  brush holder  </t>
  </si>
  <si>
    <t>Black</t>
    <phoneticPr fontId="12" type="noConversion"/>
  </si>
  <si>
    <t>NA71-3565</t>
  </si>
  <si>
    <t>ceramic tissue cover</t>
    <phoneticPr fontId="12" type="noConversion"/>
  </si>
  <si>
    <t>5.8x5.8x6"</t>
  </si>
  <si>
    <t>NA71-3566</t>
  </si>
  <si>
    <t>BATH ACCESSORIES(72)</t>
  </si>
  <si>
    <t>ceramic towel bar</t>
    <phoneticPr fontId="12" type="noConversion"/>
  </si>
  <si>
    <t>Towel bar</t>
  </si>
  <si>
    <t>NA71-3567</t>
    <phoneticPr fontId="3" type="noConversion"/>
  </si>
  <si>
    <t>Harbor House</t>
  </si>
  <si>
    <t>Linen Ceramic</t>
    <phoneticPr fontId="12" type="noConversion"/>
  </si>
  <si>
    <r>
      <t>Stoneware</t>
    </r>
    <r>
      <rPr>
        <sz val="11"/>
        <color rgb="FF000000"/>
        <rFont val="宋体"/>
        <family val="3"/>
        <charset val="134"/>
      </rPr>
      <t>，格子纹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双色釉</t>
    </r>
  </si>
  <si>
    <t>Linen</t>
    <phoneticPr fontId="12" type="noConversion"/>
  </si>
  <si>
    <t>Ceramic 2 ORG</t>
  </si>
  <si>
    <t>2 ORG</t>
  </si>
  <si>
    <t>5.9x3.07x3.94</t>
  </si>
  <si>
    <t>HG71-5139</t>
    <phoneticPr fontId="3" type="noConversion"/>
  </si>
  <si>
    <t xml:space="preserve">Vintage Caning- </t>
  </si>
  <si>
    <t>2.96x2.96x7.9"</t>
  </si>
  <si>
    <t>natural</t>
  </si>
  <si>
    <r>
      <t>MT71</t>
    </r>
    <r>
      <rPr>
        <sz val="11"/>
        <rFont val="Calibri"/>
        <family val="2"/>
      </rPr>
      <t>-086</t>
    </r>
    <r>
      <rPr>
        <sz val="11"/>
        <rFont val="Calibri"/>
        <family val="2"/>
      </rPr>
      <t>3</t>
    </r>
    <phoneticPr fontId="3" type="noConversion"/>
  </si>
  <si>
    <r>
      <t>2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</si>
  <si>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t>4.4x2.65x4.32"</t>
  </si>
  <si>
    <r>
      <t>MT71</t>
    </r>
    <r>
      <rPr>
        <sz val="11"/>
        <rFont val="Calibri"/>
        <family val="2"/>
      </rPr>
      <t>-0864</t>
    </r>
    <r>
      <rPr>
        <sz val="11"/>
        <rFont val="Calibri"/>
        <family val="2"/>
      </rPr>
      <t/>
    </r>
  </si>
  <si>
    <t>2.96x2.96x4.32"</t>
  </si>
  <si>
    <r>
      <t>MT71</t>
    </r>
    <r>
      <rPr>
        <sz val="11"/>
        <rFont val="Calibri"/>
        <family val="2"/>
      </rPr>
      <t>-0865</t>
    </r>
    <r>
      <rPr>
        <sz val="11"/>
        <rFont val="Calibri"/>
        <family val="2"/>
      </rPr>
      <t/>
    </r>
  </si>
  <si>
    <t>S-DGDH</t>
    <phoneticPr fontId="12" type="noConversion"/>
  </si>
  <si>
    <t>5.4x4x1.05"</t>
  </si>
  <si>
    <r>
      <t>MT71</t>
    </r>
    <r>
      <rPr>
        <sz val="11"/>
        <rFont val="Calibri"/>
        <family val="2"/>
      </rPr>
      <t>-0866</t>
    </r>
    <r>
      <rPr>
        <sz val="11"/>
        <rFont val="Calibri"/>
        <family val="2"/>
      </rPr>
      <t/>
    </r>
  </si>
  <si>
    <t>S-DGDH</t>
    <phoneticPr fontId="12" type="noConversion"/>
  </si>
  <si>
    <r>
      <t>MT71</t>
    </r>
    <r>
      <rPr>
        <sz val="11"/>
        <rFont val="Calibri"/>
        <family val="2"/>
      </rPr>
      <t>-0867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</si>
  <si>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-0868</t>
    </r>
    <r>
      <rPr>
        <sz val="11"/>
        <rFont val="Calibri"/>
        <family val="2"/>
      </rPr>
      <t/>
    </r>
  </si>
  <si>
    <t>S-DGDH</t>
    <phoneticPr fontId="12" type="noConversion"/>
  </si>
  <si>
    <t>Resin 2 Hole Organizer</t>
  </si>
  <si>
    <t>5.9x3.07x4.32"</t>
  </si>
  <si>
    <r>
      <t>MT71</t>
    </r>
    <r>
      <rPr>
        <sz val="11"/>
        <rFont val="Calibri"/>
        <family val="2"/>
      </rPr>
      <t>-0869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</si>
  <si>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-0870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</si>
  <si>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-0871</t>
    </r>
    <r>
      <rPr>
        <sz val="11"/>
        <rFont val="Calibri"/>
        <family val="2"/>
      </rPr>
      <t/>
    </r>
  </si>
  <si>
    <t>5.5x5.5x6"</t>
  </si>
  <si>
    <r>
      <t>MT71</t>
    </r>
    <r>
      <rPr>
        <sz val="11"/>
        <rFont val="Calibri"/>
        <family val="2"/>
      </rPr>
      <t>-0872</t>
    </r>
    <r>
      <rPr>
        <sz val="11"/>
        <rFont val="Calibri"/>
        <family val="2"/>
      </rPr>
      <t/>
    </r>
  </si>
  <si>
    <t>Resin HOOKS</t>
  </si>
  <si>
    <t>1.38x1.38x0.4"</t>
  </si>
  <si>
    <r>
      <t>MT71</t>
    </r>
    <r>
      <rPr>
        <sz val="11"/>
        <rFont val="Calibri"/>
        <family val="2"/>
      </rPr>
      <t>-0873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</si>
  <si>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-0874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</si>
  <si>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-0875</t>
    </r>
    <r>
      <rPr>
        <sz val="11"/>
        <rFont val="Calibri"/>
        <family val="2"/>
      </rPr>
      <t/>
    </r>
  </si>
  <si>
    <r>
      <t>3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</si>
  <si>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4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</si>
  <si>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5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</si>
  <si>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6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</si>
  <si>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7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</si>
  <si>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8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</si>
  <si>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9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</si>
  <si>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10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</si>
  <si>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11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</si>
  <si>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 xml:space="preserve">15 pcs LP+1 pc TBH+1 pc TUM+1 pc SD+1pc CJ+1pc Tray+1pc TC+1pc WB+1pc BB+1pc Towel Bar+ 1pc Spinner+ 1pc Shampoo+1pc Conditioner+1pc Body Wash </t>
    </r>
    <r>
      <rPr>
        <sz val="11"/>
        <color rgb="FFFF0000"/>
        <rFont val="Calibri"/>
        <family val="2"/>
      </rPr>
      <t>15pcs</t>
    </r>
    <r>
      <rPr>
        <sz val="11"/>
        <color rgb="FFFF0000"/>
        <rFont val="宋体"/>
        <family val="3"/>
        <charset val="134"/>
      </rPr>
      <t>混装入外箱</t>
    </r>
  </si>
  <si>
    <r>
      <t>3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</si>
  <si>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4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</si>
  <si>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5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</si>
  <si>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6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</si>
  <si>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7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</si>
  <si>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8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</si>
  <si>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9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</si>
  <si>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10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</si>
  <si>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11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</si>
  <si>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3 pcs taller LP+1 pcs normal LP+1pc TBH+1 pc TUM+1 pc SD+1pc CJ+1pc Tray mix into master carton</t>
  </si>
  <si>
    <t>4 pcs taller LP+1 pcs normal LP+1pc TBH+1 pc TUM+1 pc SD+1pc CJ+1pc Tray mix into master carton</t>
  </si>
  <si>
    <t>5 pcs taller LP+1 pcs normal LP+1pc TBH+1 pc TUM+1 pc SD+1pc CJ+1pc Tray mix into master carton</t>
  </si>
  <si>
    <t>6 pcs taller LP+1 pcs normal LP+1pc TBH+1 pc TUM+1 pc SD+1pc CJ+1pc Tray mix into master carton</t>
  </si>
  <si>
    <t>7 pcs taller LP+1 pcs normal LP+1pc TBH+1 pc TUM+1 pc SD+1pc CJ+1pc Tray mix into master carton</t>
  </si>
  <si>
    <t>8 pcs taller LP+1 pcs normal LP+1pc TBH+1 pc TUM+1 pc SD+1pc CJ+1pc Tray mix into master carton</t>
  </si>
  <si>
    <t>3 pcs LP+1 pc TBH+1 pc TUM+1pc SD
   +1 pc CJ+1 pc TRAY,mixed into master carton</t>
  </si>
  <si>
    <t>4 pcs LP+1 pc TBH+1 pc TUM+1pc SD
   +1 pc CJ+1 pc TRAY,mixed into master carton</t>
  </si>
  <si>
    <t>5 pcs LP+1 pc TBH+1 pc TUM+1pc SD
   +1 pc CJ+1 pc TRAY,mixed into master carton</t>
  </si>
  <si>
    <t>6 pcs LP+1 pc TBH+1 pc TUM+1pc SD
   +1 pc CJ+1 pc TRAY,mixed into master carton</t>
  </si>
  <si>
    <t>7 pcs LP+1 pc TBH+1 pc TUM+1pc SD
   +1 pc CJ+1 pc TRAY,mixed into master carton</t>
  </si>
  <si>
    <r>
      <t xml:space="preserve">12 pcs LP+1 pc TBH+1 pc TUM+1 pc SD+1pc CJ+1pc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</si>
  <si>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r>
      <t xml:space="preserve">13 pcs LP+1 pc TBH+1 pc TUM+1 pc SD+1pc CJ+1pc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</si>
  <si>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6 pcs LP+1 pcs TBH+1 pc TUM+1 pc SD+1pc CJ+1pc Tray+1pc 2 hole org+1 pc BB+1pc TC+1pc WB+1pc TT,mixed into a master carton</t>
  </si>
  <si>
    <t>8 pcs LP+1 pcs TBH+1 pc TUM+1 pc SD+1pc CJ+1pc Tray+1pc 2 hole org+1 pc BB+1pc TC+1pc WB+1pc TT,mixed into a master carton</t>
  </si>
  <si>
    <t>9 pcs LP+1 pcs TBH+1 pc TUM+1 pc SD+1pc CJ+1pc Tray+1pc 2 hole org+1 pc BB+1pc TC+1pc WB+1pc TT,mixed into a master carton</t>
  </si>
  <si>
    <t>10 pcs LP+1 pcs TBH+1 pc TUM+1 pc SD+1pc CJ+1pc Tray+1pc 2 hole org+1 pc BB+1pc TC+1pc WB+1pc TT,mixed into a master carton</t>
  </si>
  <si>
    <t>12 pcs LP+1 pcs TBH+1 pc TUM+1 pc SD+1pc CJ+1pc Tray+1pc 2 hole org+1 pc BB+1pc TC+1pc WB+1pc TT,mixed into a master carton</t>
  </si>
  <si>
    <r>
      <t>3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</si>
  <si>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4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</si>
  <si>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5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</si>
  <si>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6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</si>
  <si>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7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</si>
  <si>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8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</si>
  <si>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9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</si>
  <si>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10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</si>
  <si>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11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</si>
  <si>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12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</si>
  <si>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13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</si>
  <si>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14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</si>
</sst>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26" formatCode="\$#,##0.00_);[Red]\(\$#,##0.00\)"/>
    <numFmt numFmtId="176" formatCode="&quot;$&quot;#,##0.00"/>
    <numFmt numFmtId="177" formatCode="0.0"/>
    <numFmt numFmtId="178" formatCode="0.000"/>
    <numFmt numFmtId="179" formatCode="0.00_ "/>
    <numFmt numFmtId="180" formatCode="\$#,##0.00;\-\$#,##0.00"/>
    <numFmt numFmtId="181" formatCode="0.0_);[Red]\(0.0\)"/>
    <numFmt numFmtId="182" formatCode="[$$-409]#,##0.000000"/>
    <numFmt numFmtId="183" formatCode="0.0%"/>
    <numFmt numFmtId="184" formatCode="[$$-409]#,##0.00;\-[$$-409]#,##0.00"/>
    <numFmt numFmtId="185" formatCode="[$-409]d/mmm;@"/>
    <numFmt numFmtId="186" formatCode="_(* #,##0.00_);_(* \(#,##0.00\);_(* &quot;-&quot;??_);_(@_)"/>
    <numFmt numFmtId="187" formatCode="0_ "/>
    <numFmt numFmtId="188" formatCode="0.0_ "/>
    <numFmt numFmtId="189" formatCode="0.000_);[Red]\(0.000\)"/>
  </numFmts>
  <fonts count="24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name val="Aptos"/>
      <family val="2"/>
    </font>
    <font>
      <sz val="11"/>
      <name val="Aptos Display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黑体"/>
      <family val="3"/>
      <charset val="134"/>
    </font>
    <font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2" fillId="0" borderId="0"/>
    <xf numFmtId="0" fontId="7" fillId="0" borderId="0"/>
    <xf numFmtId="0" fontId="10" fillId="0" borderId="0"/>
    <xf numFmtId="182" fontId="7" fillId="0" borderId="0"/>
    <xf numFmtId="9" fontId="2" fillId="0" borderId="0" applyFont="0" applyFill="0" applyBorder="0" applyAlignment="0" applyProtection="0"/>
    <xf numFmtId="0" fontId="10" fillId="0" borderId="0"/>
    <xf numFmtId="184" fontId="10" fillId="0" borderId="0"/>
    <xf numFmtId="0" fontId="2" fillId="0" borderId="0"/>
    <xf numFmtId="0" fontId="19" fillId="11" borderId="0">
      <alignment horizontal="center" vertical="center"/>
    </xf>
    <xf numFmtId="0" fontId="10" fillId="0" borderId="0"/>
    <xf numFmtId="186" fontId="10" fillId="0" borderId="0" applyFont="0" applyFill="0" applyBorder="0" applyAlignment="0" applyProtection="0"/>
    <xf numFmtId="184" fontId="7" fillId="0" borderId="0"/>
    <xf numFmtId="185" fontId="20" fillId="0" borderId="0">
      <alignment vertical="center"/>
    </xf>
    <xf numFmtId="0" fontId="7" fillId="0" borderId="0"/>
    <xf numFmtId="185" fontId="10" fillId="0" borderId="0">
      <alignment vertical="center"/>
    </xf>
  </cellStyleXfs>
  <cellXfs count="14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9" fillId="5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176" fontId="9" fillId="3" borderId="2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/>
    <xf numFmtId="49" fontId="0" fillId="2" borderId="2" xfId="0" applyNumberFormat="1" applyFill="1" applyBorder="1"/>
    <xf numFmtId="180" fontId="0" fillId="5" borderId="2" xfId="0" applyNumberFormat="1" applyFill="1" applyBorder="1"/>
    <xf numFmtId="181" fontId="2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2" fontId="7" fillId="8" borderId="2" xfId="4" applyFill="1" applyBorder="1" applyAlignment="1">
      <alignment horizontal="center" vertical="center"/>
    </xf>
    <xf numFmtId="183" fontId="2" fillId="0" borderId="2" xfId="0" applyNumberFormat="1" applyFont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5" applyNumberFormat="1" applyFont="1" applyFill="1" applyBorder="1" applyAlignment="1"/>
    <xf numFmtId="26" fontId="0" fillId="2" borderId="2" xfId="0" applyNumberFormat="1" applyFill="1" applyBorder="1"/>
    <xf numFmtId="26" fontId="0" fillId="0" borderId="2" xfId="0" applyNumberFormat="1" applyBorder="1"/>
    <xf numFmtId="176" fontId="0" fillId="0" borderId="2" xfId="0" applyNumberFormat="1" applyBorder="1" applyAlignment="1">
      <alignment wrapText="1"/>
    </xf>
    <xf numFmtId="2" fontId="0" fillId="7" borderId="2" xfId="0" applyNumberFormat="1" applyFill="1" applyBorder="1"/>
    <xf numFmtId="179" fontId="2" fillId="0" borderId="2" xfId="0" applyNumberFormat="1" applyFont="1" applyBorder="1" applyAlignment="1">
      <alignment horizontal="center" vertical="center"/>
    </xf>
    <xf numFmtId="181" fontId="2" fillId="9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0" fontId="2" fillId="5" borderId="2" xfId="3" applyFont="1" applyFill="1" applyBorder="1" applyAlignment="1">
      <alignment horizontal="left" vertical="center" wrapText="1"/>
    </xf>
    <xf numFmtId="26" fontId="0" fillId="5" borderId="2" xfId="0" applyNumberFormat="1" applyFill="1" applyBorder="1"/>
    <xf numFmtId="0" fontId="0" fillId="0" borderId="2" xfId="0" applyBorder="1" applyAlignment="1">
      <alignment horizontal="center" wrapText="1"/>
    </xf>
    <xf numFmtId="184" fontId="2" fillId="5" borderId="2" xfId="7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176" fontId="0" fillId="5" borderId="2" xfId="0" applyNumberFormat="1" applyFill="1" applyBorder="1" applyAlignment="1">
      <alignment wrapText="1"/>
    </xf>
    <xf numFmtId="176" fontId="0" fillId="2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0" fontId="2" fillId="0" borderId="2" xfId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1" applyBorder="1" applyAlignment="1">
      <alignment horizontal="left" vertical="center" wrapText="1"/>
    </xf>
    <xf numFmtId="179" fontId="2" fillId="8" borderId="2" xfId="0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 wrapText="1"/>
    </xf>
    <xf numFmtId="0" fontId="0" fillId="10" borderId="2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15" fillId="0" borderId="2" xfId="8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185" fontId="2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wrapText="1"/>
    </xf>
    <xf numFmtId="0" fontId="15" fillId="11" borderId="2" xfId="9" applyFont="1" applyBorder="1" applyAlignment="1">
      <alignment horizontal="left" vertical="center" wrapText="1"/>
    </xf>
    <xf numFmtId="176" fontId="5" fillId="5" borderId="2" xfId="0" applyNumberFormat="1" applyFont="1" applyFill="1" applyBorder="1" applyAlignment="1">
      <alignment horizontal="center" wrapText="1"/>
    </xf>
    <xf numFmtId="185" fontId="15" fillId="11" borderId="2" xfId="9" applyNumberFormat="1" applyFont="1" applyBorder="1" applyAlignment="1">
      <alignment horizontal="left" vertical="center" wrapText="1"/>
    </xf>
    <xf numFmtId="26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/>
    </xf>
    <xf numFmtId="184" fontId="2" fillId="8" borderId="2" xfId="7" applyFont="1" applyFill="1" applyBorder="1" applyAlignment="1">
      <alignment horizontal="left" vertical="center" wrapText="1"/>
    </xf>
    <xf numFmtId="0" fontId="7" fillId="0" borderId="2" xfId="6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wrapText="1"/>
    </xf>
    <xf numFmtId="0" fontId="2" fillId="0" borderId="2" xfId="1" applyBorder="1" applyAlignment="1">
      <alignment horizontal="center"/>
    </xf>
    <xf numFmtId="0" fontId="2" fillId="0" borderId="2" xfId="11" applyNumberFormat="1" applyFont="1" applyFill="1" applyBorder="1" applyAlignment="1">
      <alignment horizontal="center" wrapText="1"/>
    </xf>
    <xf numFmtId="184" fontId="7" fillId="0" borderId="2" xfId="12" applyBorder="1" applyAlignment="1">
      <alignment horizontal="center"/>
    </xf>
    <xf numFmtId="187" fontId="2" fillId="0" borderId="2" xfId="1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wrapText="1"/>
    </xf>
    <xf numFmtId="187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vertical="center"/>
    </xf>
    <xf numFmtId="188" fontId="2" fillId="0" borderId="2" xfId="0" applyNumberFormat="1" applyFont="1" applyBorder="1" applyAlignment="1">
      <alignment horizontal="center" wrapText="1"/>
    </xf>
    <xf numFmtId="176" fontId="0" fillId="12" borderId="2" xfId="0" applyNumberFormat="1" applyFill="1" applyBorder="1" applyAlignment="1">
      <alignment wrapText="1"/>
    </xf>
    <xf numFmtId="0" fontId="4" fillId="5" borderId="2" xfId="3" applyFont="1" applyFill="1" applyBorder="1" applyAlignment="1">
      <alignment horizontal="left" vertical="center" wrapText="1"/>
    </xf>
    <xf numFmtId="0" fontId="2" fillId="0" borderId="2" xfId="0" applyFont="1" applyBorder="1"/>
    <xf numFmtId="0" fontId="4" fillId="5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87" fontId="1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14" applyFont="1" applyBorder="1" applyAlignment="1">
      <alignment horizontal="center" vertical="center"/>
    </xf>
    <xf numFmtId="0" fontId="2" fillId="13" borderId="2" xfId="0" applyFont="1" applyFill="1" applyBorder="1" applyAlignment="1">
      <alignment wrapText="1"/>
    </xf>
    <xf numFmtId="0" fontId="0" fillId="13" borderId="2" xfId="0" applyFill="1" applyBorder="1" applyAlignment="1">
      <alignment wrapText="1"/>
    </xf>
    <xf numFmtId="187" fontId="2" fillId="0" borderId="2" xfId="0" applyNumberFormat="1" applyFont="1" applyBorder="1" applyAlignment="1">
      <alignment horizontal="center" vertical="center" wrapText="1"/>
    </xf>
    <xf numFmtId="10" fontId="4" fillId="7" borderId="2" xfId="5" applyNumberFormat="1" applyFont="1" applyFill="1" applyBorder="1" applyAlignment="1"/>
    <xf numFmtId="176" fontId="4" fillId="5" borderId="2" xfId="0" applyNumberFormat="1" applyFont="1" applyFill="1" applyBorder="1" applyAlignment="1">
      <alignment wrapText="1"/>
    </xf>
    <xf numFmtId="0" fontId="21" fillId="0" borderId="2" xfId="1" applyFont="1" applyBorder="1" applyAlignment="1">
      <alignment vertical="center" wrapText="1"/>
    </xf>
    <xf numFmtId="189" fontId="2" fillId="0" borderId="2" xfId="15" applyNumberFormat="1" applyFont="1" applyBorder="1" applyAlignment="1">
      <alignment horizontal="center" vertical="center" wrapText="1"/>
    </xf>
    <xf numFmtId="181" fontId="2" fillId="14" borderId="2" xfId="0" applyNumberFormat="1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81" fontId="2" fillId="0" borderId="2" xfId="0" applyNumberFormat="1" applyFont="1" applyBorder="1" applyAlignment="1">
      <alignment vertical="center"/>
    </xf>
    <xf numFmtId="0" fontId="2" fillId="0" borderId="1" xfId="1" applyBorder="1" applyAlignment="1">
      <alignment vertical="center" wrapText="1"/>
    </xf>
    <xf numFmtId="181" fontId="2" fillId="0" borderId="1" xfId="0" applyNumberFormat="1" applyFont="1" applyBorder="1" applyAlignment="1">
      <alignment vertical="center"/>
    </xf>
    <xf numFmtId="181" fontId="2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6">
    <cellStyle name="Comma 5" xfId="11"/>
    <cellStyle name="Normal 2" xfId="1"/>
    <cellStyle name="Normal 2 18 2" xfId="2"/>
    <cellStyle name="Normal 2 2" xfId="6"/>
    <cellStyle name="Normal 2 42" xfId="10"/>
    <cellStyle name="Normal 3 2" xfId="8"/>
    <cellStyle name="Normal 55" xfId="13"/>
    <cellStyle name="Percent 2" xfId="5"/>
    <cellStyle name="S0" xfId="9"/>
    <cellStyle name="常规" xfId="0" builtinId="0"/>
    <cellStyle name="常规_quotation-Mercury  3.22.2011 (for BBB) 2" xfId="15"/>
    <cellStyle name="常规_quotation-Mercury  3.22.2011 (for BBB) 2 3 2" xfId="7"/>
    <cellStyle name="常规_quotation-Mercury  3.22.2011 (for BBB)_BBB Spring 12 Styleout Belize - Heather 102111" xfId="3"/>
    <cellStyle name="样式 1 2" xfId="14"/>
    <cellStyle name="样式 1 4" xfId="12"/>
    <cellStyle name="样式 1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275809</xdr:colOff>
      <xdr:row>2</xdr:row>
      <xdr:rowOff>166768</xdr:rowOff>
    </xdr:from>
    <xdr:to>
      <xdr:col>1</xdr:col>
      <xdr:colOff>2347575</xdr:colOff>
      <xdr:row>9</xdr:row>
      <xdr:rowOff>3437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91A47E6E-9806-4A6A-9C81-A6919B83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084" y="1681243"/>
          <a:ext cx="2071766" cy="1770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115455</xdr:colOff>
      <xdr:row>13</xdr:row>
      <xdr:rowOff>89798</xdr:rowOff>
    </xdr:from>
    <xdr:to>
      <xdr:col>1</xdr:col>
      <xdr:colOff>2451788</xdr:colOff>
      <xdr:row>18</xdr:row>
      <xdr:rowOff>191260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C7A42ED9-ABE6-4BF6-890E-5F300EB1E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91730" y="8786123"/>
          <a:ext cx="2336333" cy="14825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372020</xdr:colOff>
      <xdr:row>23</xdr:row>
      <xdr:rowOff>128283</xdr:rowOff>
    </xdr:from>
    <xdr:to>
      <xdr:col>1</xdr:col>
      <xdr:colOff>2272595</xdr:colOff>
      <xdr:row>27</xdr:row>
      <xdr:rowOff>125077</xdr:rowOff>
    </xdr:to>
    <xdr:pic>
      <xdr:nvPicPr>
        <xdr:cNvPr id="7" name="图片 3">
          <a:extLst>
            <a:ext uri="{FF2B5EF4-FFF2-40B4-BE49-F238E27FC236}">
              <a16:creationId xmlns="" xmlns:a16="http://schemas.microsoft.com/office/drawing/2014/main" id="{57B17641-FECD-4A8B-BEA1-818C0D68F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8295" y="14901558"/>
          <a:ext cx="1900575" cy="11016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391263</xdr:colOff>
      <xdr:row>29</xdr:row>
      <xdr:rowOff>134697</xdr:rowOff>
    </xdr:from>
    <xdr:to>
      <xdr:col>1</xdr:col>
      <xdr:colOff>2264192</xdr:colOff>
      <xdr:row>34</xdr:row>
      <xdr:rowOff>52835</xdr:rowOff>
    </xdr:to>
    <xdr:pic>
      <xdr:nvPicPr>
        <xdr:cNvPr id="8" name="图片 2">
          <a:extLst>
            <a:ext uri="{FF2B5EF4-FFF2-40B4-BE49-F238E27FC236}">
              <a16:creationId xmlns="" xmlns:a16="http://schemas.microsoft.com/office/drawing/2014/main" id="{1A40D841-933C-43B6-B54E-D27AEE04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538" y="16841547"/>
          <a:ext cx="1872929" cy="12992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102626</xdr:colOff>
      <xdr:row>47</xdr:row>
      <xdr:rowOff>224495</xdr:rowOff>
    </xdr:from>
    <xdr:to>
      <xdr:col>2</xdr:col>
      <xdr:colOff>0</xdr:colOff>
      <xdr:row>53</xdr:row>
      <xdr:rowOff>211467</xdr:rowOff>
    </xdr:to>
    <xdr:pic>
      <xdr:nvPicPr>
        <xdr:cNvPr id="14" name="图片 3">
          <a:extLst>
            <a:ext uri="{FF2B5EF4-FFF2-40B4-BE49-F238E27FC236}">
              <a16:creationId xmlns="" xmlns:a16="http://schemas.microsoft.com/office/drawing/2014/main" id="{AABE4456-5A57-4EE1-97D1-C8800792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901" y="29913920"/>
          <a:ext cx="2431024" cy="164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C16%20BA%20POE%20Quote%20Sheet%20-%202026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Container fill"/>
      <sheetName val="Item"/>
      <sheetName val="Sunny"/>
      <sheetName val="ValueSelect"/>
      <sheetName val="Data"/>
    </sheetNames>
    <sheetDataSet>
      <sheetData sheetId="0"/>
      <sheetData sheetId="1"/>
      <sheetData sheetId="2"/>
      <sheetData sheetId="3">
        <row r="4">
          <cell r="Q4">
            <v>2.35</v>
          </cell>
        </row>
        <row r="5">
          <cell r="Q5">
            <v>1.57</v>
          </cell>
        </row>
        <row r="6">
          <cell r="Q6">
            <v>1.47</v>
          </cell>
        </row>
        <row r="7">
          <cell r="Q7">
            <v>1.47</v>
          </cell>
        </row>
        <row r="8">
          <cell r="Q8">
            <v>2.35</v>
          </cell>
        </row>
        <row r="9">
          <cell r="Q9">
            <v>2.67</v>
          </cell>
        </row>
        <row r="10">
          <cell r="Q10">
            <v>3.95</v>
          </cell>
        </row>
        <row r="11">
          <cell r="Q11">
            <v>4.0999999999999996</v>
          </cell>
        </row>
        <row r="12">
          <cell r="Q12">
            <v>4.8</v>
          </cell>
        </row>
        <row r="13">
          <cell r="Q13">
            <v>6.4</v>
          </cell>
        </row>
        <row r="27">
          <cell r="Q27">
            <v>4.5</v>
          </cell>
        </row>
        <row r="28">
          <cell r="Q28">
            <v>2.36</v>
          </cell>
        </row>
        <row r="29">
          <cell r="Q29">
            <v>1.85</v>
          </cell>
        </row>
        <row r="30">
          <cell r="Q30">
            <v>1.75</v>
          </cell>
        </row>
        <row r="31">
          <cell r="Q31">
            <v>1.49</v>
          </cell>
        </row>
        <row r="32">
          <cell r="Q32">
            <v>2.72</v>
          </cell>
        </row>
        <row r="33">
          <cell r="Q33">
            <v>2.85</v>
          </cell>
        </row>
        <row r="34">
          <cell r="Q34">
            <v>4.49</v>
          </cell>
        </row>
        <row r="35">
          <cell r="Q35">
            <v>8.34</v>
          </cell>
        </row>
        <row r="36">
          <cell r="Q36">
            <v>4.67</v>
          </cell>
        </row>
        <row r="37">
          <cell r="Q37">
            <v>4.42</v>
          </cell>
        </row>
        <row r="48">
          <cell r="Q48">
            <v>2.65</v>
          </cell>
        </row>
        <row r="49">
          <cell r="Q49">
            <v>2.57</v>
          </cell>
        </row>
        <row r="50">
          <cell r="Q50">
            <v>2.2999999999999998</v>
          </cell>
        </row>
        <row r="51">
          <cell r="Q51">
            <v>1.78</v>
          </cell>
        </row>
        <row r="52">
          <cell r="Q52">
            <v>1.53</v>
          </cell>
        </row>
        <row r="53">
          <cell r="Q53">
            <v>3.26</v>
          </cell>
        </row>
        <row r="54">
          <cell r="Q54">
            <v>3.68</v>
          </cell>
        </row>
        <row r="55">
          <cell r="Q55">
            <v>2.2999999999999998</v>
          </cell>
        </row>
        <row r="56">
          <cell r="Q56">
            <v>2.33</v>
          </cell>
        </row>
        <row r="57">
          <cell r="Q57">
            <v>1.82</v>
          </cell>
        </row>
        <row r="58">
          <cell r="Q58">
            <v>1.55</v>
          </cell>
        </row>
        <row r="59">
          <cell r="Q59">
            <v>3.4</v>
          </cell>
        </row>
        <row r="60">
          <cell r="Q60">
            <v>3.73</v>
          </cell>
        </row>
        <row r="71">
          <cell r="Q71">
            <v>4.5</v>
          </cell>
        </row>
        <row r="72">
          <cell r="Q72">
            <v>1.78</v>
          </cell>
        </row>
        <row r="77">
          <cell r="Q77">
            <v>2.7</v>
          </cell>
        </row>
        <row r="79">
          <cell r="Q79">
            <v>2.4900000000000002</v>
          </cell>
        </row>
        <row r="80">
          <cell r="Q80">
            <v>5.0599999999999996</v>
          </cell>
        </row>
        <row r="81">
          <cell r="Q81">
            <v>5.54</v>
          </cell>
        </row>
        <row r="83">
          <cell r="Q83">
            <v>3.75</v>
          </cell>
        </row>
        <row r="93">
          <cell r="Q93">
            <v>2.6</v>
          </cell>
        </row>
        <row r="94">
          <cell r="Q94">
            <v>2.04</v>
          </cell>
        </row>
        <row r="95">
          <cell r="Q95">
            <v>1.55</v>
          </cell>
        </row>
        <row r="96">
          <cell r="Q96">
            <v>1.5</v>
          </cell>
        </row>
        <row r="97">
          <cell r="Q97">
            <v>1.5</v>
          </cell>
        </row>
        <row r="98">
          <cell r="Q98">
            <v>2.65</v>
          </cell>
        </row>
        <row r="99">
          <cell r="Q99">
            <v>2.35</v>
          </cell>
        </row>
        <row r="100">
          <cell r="Q100">
            <v>2.5499999999999998</v>
          </cell>
        </row>
        <row r="101">
          <cell r="Q101">
            <v>3.95</v>
          </cell>
        </row>
        <row r="102">
          <cell r="Q102">
            <v>4.0999999999999996</v>
          </cell>
        </row>
        <row r="103">
          <cell r="Q103">
            <v>3.7</v>
          </cell>
        </row>
        <row r="104">
          <cell r="Q104">
            <v>1.67</v>
          </cell>
        </row>
        <row r="105">
          <cell r="Q105">
            <v>4.8</v>
          </cell>
        </row>
        <row r="106">
          <cell r="Q106">
            <v>6.29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6"/>
  <sheetViews>
    <sheetView tabSelected="1" zoomScale="80" zoomScaleNormal="80" workbookViewId="0">
      <selection activeCell="BD11" sqref="BD11"/>
    </sheetView>
  </sheetViews>
  <sheetFormatPr defaultColWidth="9.140625" defaultRowHeight="15"/>
  <cols>
    <col min="1" max="1" width="10.140625" style="1" customWidth="1"/>
    <col min="2" max="2" width="38" style="2" customWidth="1"/>
    <col min="3" max="3" width="8.42578125" style="2" hidden="1" customWidth="1"/>
    <col min="4" max="4" width="15.140625" style="2" customWidth="1"/>
    <col min="5" max="5" width="24.5703125" style="2" customWidth="1"/>
    <col min="6" max="6" width="11.28515625" style="2" customWidth="1"/>
    <col min="7" max="7" width="10" style="2" customWidth="1"/>
    <col min="8" max="8" width="18.7109375" style="2" customWidth="1"/>
    <col min="9" max="9" width="28.140625" style="2" customWidth="1"/>
    <col min="10" max="10" width="8.5703125" style="2" customWidth="1"/>
    <col min="11" max="11" width="6.85546875" style="3" customWidth="1"/>
    <col min="12" max="12" width="16.140625" style="2" customWidth="1"/>
    <col min="13" max="13" width="11.2851562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20.7109375" style="2" customWidth="1"/>
    <col min="18" max="18" width="8.28515625" style="2" customWidth="1"/>
    <col min="19" max="19" width="10" style="4" customWidth="1"/>
    <col min="20" max="21" width="10" style="2" customWidth="1"/>
    <col min="22" max="27" width="10" style="129" customWidth="1"/>
    <col min="28" max="28" width="10" style="130" customWidth="1"/>
    <col min="29" max="29" width="10" style="131" customWidth="1"/>
    <col min="30" max="30" width="10" style="132" customWidth="1"/>
    <col min="31" max="31" width="10" style="130" customWidth="1"/>
    <col min="32" max="32" width="10" style="131" customWidth="1"/>
    <col min="33" max="33" width="10" style="2" customWidth="1"/>
    <col min="34" max="34" width="10" style="4" customWidth="1"/>
    <col min="35" max="35" width="10" style="2" customWidth="1"/>
    <col min="36" max="36" width="10" style="5" customWidth="1"/>
    <col min="37" max="38" width="10" style="4" customWidth="1"/>
    <col min="39" max="39" width="10" style="5" customWidth="1"/>
    <col min="40" max="40" width="10" style="4" customWidth="1"/>
    <col min="41" max="41" width="8.140625" style="5" customWidth="1"/>
    <col min="42" max="43" width="10.7109375" style="4" customWidth="1"/>
    <col min="44" max="44" width="10.7109375" style="5" customWidth="1"/>
    <col min="45" max="46" width="10.7109375" style="4" customWidth="1"/>
    <col min="47" max="47" width="9.5703125" style="4" customWidth="1"/>
    <col min="48" max="48" width="10" style="4" customWidth="1"/>
    <col min="49" max="49" width="11" style="4" customWidth="1"/>
    <col min="50" max="51" width="11" style="2" customWidth="1"/>
    <col min="52" max="52" width="11" style="4" customWidth="1"/>
    <col min="53" max="53" width="11" style="2" customWidth="1"/>
    <col min="54" max="54" width="13.85546875" style="4" bestFit="1" customWidth="1"/>
    <col min="55" max="55" width="14.28515625" style="4" customWidth="1"/>
    <col min="56" max="56" width="11.85546875" style="4" customWidth="1"/>
    <col min="57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customFormat="1" ht="21.95" customHeight="1">
      <c r="A2" s="31">
        <v>1</v>
      </c>
      <c r="B2" s="140"/>
      <c r="C2" s="32"/>
      <c r="D2" s="33" t="s">
        <v>62</v>
      </c>
      <c r="E2" s="32"/>
      <c r="F2" s="34" t="s">
        <v>63</v>
      </c>
      <c r="G2" s="35" t="s">
        <v>64</v>
      </c>
      <c r="H2" s="36" t="s">
        <v>65</v>
      </c>
      <c r="I2" s="37" t="str">
        <f t="shared" ref="I2:I11" si="0">H2</f>
        <v>resin Lotion Pump(w/chrome stainless steel pump )</v>
      </c>
      <c r="J2" s="35" t="s">
        <v>66</v>
      </c>
      <c r="K2" s="33" t="s">
        <v>66</v>
      </c>
      <c r="L2" s="38" t="s">
        <v>67</v>
      </c>
      <c r="M2" s="39" t="s">
        <v>68</v>
      </c>
      <c r="N2" s="32"/>
      <c r="O2" s="40"/>
      <c r="P2" s="41" t="s">
        <v>69</v>
      </c>
      <c r="Q2" s="42"/>
      <c r="R2" s="35" t="s">
        <v>70</v>
      </c>
      <c r="S2" s="43">
        <f>[1]Sunny!Q4</f>
        <v>2.35</v>
      </c>
      <c r="T2" s="35" t="s">
        <v>71</v>
      </c>
      <c r="U2" s="33" t="s">
        <v>72</v>
      </c>
      <c r="V2" s="133">
        <v>43.5</v>
      </c>
      <c r="W2" s="133">
        <v>28.5</v>
      </c>
      <c r="X2" s="133">
        <v>42</v>
      </c>
      <c r="Y2" s="44">
        <v>17</v>
      </c>
      <c r="Z2" s="44">
        <v>8.5</v>
      </c>
      <c r="AA2" s="44">
        <v>22.5</v>
      </c>
      <c r="AB2" s="45">
        <v>10</v>
      </c>
      <c r="AC2" s="35">
        <v>2</v>
      </c>
      <c r="AD2" s="46">
        <f>IF(Y2="","",Y2*Z2*AA2/1000000)</f>
        <v>3.2512499999999998E-3</v>
      </c>
      <c r="AE2" s="45">
        <v>63</v>
      </c>
      <c r="AF2" s="47">
        <f>IF(AC2="","",AE2/AD2*AC2)</f>
        <v>38754.325259515572</v>
      </c>
      <c r="AG2" s="48">
        <v>2250</v>
      </c>
      <c r="AH2" s="49">
        <f>IF(ISERROR(AG2/AF2),"",AG2/AF2)</f>
        <v>5.8058035714285715E-2</v>
      </c>
      <c r="AI2" s="50" t="s">
        <v>73</v>
      </c>
      <c r="AJ2" s="51">
        <v>0.218</v>
      </c>
      <c r="AK2" s="49">
        <f t="shared" ref="AK2:AK35" si="1">IF(ISERROR(S2*AJ2),"",S2*AJ2)</f>
        <v>0.51229999999999998</v>
      </c>
      <c r="AL2" s="49">
        <f t="shared" ref="AL2:AL35" si="2">IF(ISERROR(S2+AH2+AK2),"",S2+AH2+AK2)</f>
        <v>2.920358035714286</v>
      </c>
      <c r="AM2" s="52">
        <v>0</v>
      </c>
      <c r="AN2" s="49">
        <f t="shared" ref="AN2:AN11" si="3">IF(ISERROR(AW2*AM2),"",AW2*AM2)</f>
        <v>0</v>
      </c>
      <c r="AO2" s="52">
        <v>0</v>
      </c>
      <c r="AP2" s="49">
        <f t="shared" ref="AP2:AP35" si="4">IF(ISERROR(AW2*AO2),"",AW2*AO2)</f>
        <v>0</v>
      </c>
      <c r="AQ2" s="53">
        <v>0</v>
      </c>
      <c r="AR2" s="52">
        <v>0</v>
      </c>
      <c r="AS2" s="49">
        <f t="shared" ref="AS2:AS11" si="5">IF(ISERROR(AW2*AR2),"",AW2*AR2)</f>
        <v>0</v>
      </c>
      <c r="AT2" s="49">
        <f t="shared" ref="AT2:AT35" si="6">IF(ISERROR(AN2+AP2+AS2),"",AN2+AP2+AS2)</f>
        <v>0</v>
      </c>
      <c r="AU2" s="49">
        <f t="shared" ref="AU2:AU35" si="7">IF(ISERROR(AL2+AT2),"",AL2+AT2)</f>
        <v>2.920358035714286</v>
      </c>
      <c r="AV2" s="54">
        <f t="shared" ref="AV2:AV35" si="8">IF(ISERROR((AW2-AU2)/AW2),"",(AW2-AU2)/AW2)</f>
        <v>0.37196601382488476</v>
      </c>
      <c r="AW2" s="55">
        <v>4.6500000000000004</v>
      </c>
      <c r="AX2" s="56">
        <v>12.99</v>
      </c>
      <c r="AY2" s="54">
        <f>IF(ISERROR((AX2-AW2)/AX2),"",(AX2-AW2)/AX2)</f>
        <v>0.64203233256351033</v>
      </c>
      <c r="AZ2" s="57"/>
      <c r="BA2" s="35">
        <v>1000</v>
      </c>
      <c r="BB2" s="49">
        <f>IF(ISERROR(AU2*BA2),"",AU2*BA2)</f>
        <v>2920.358035714286</v>
      </c>
      <c r="BC2" s="49">
        <f>IF(ISERROR(AW2*BA2),"",AW2*BA2)</f>
        <v>4650</v>
      </c>
      <c r="BD2" s="49">
        <f>IF(ISERROR(AX2*BA2),"",AX2*BA2)</f>
        <v>12990</v>
      </c>
      <c r="BE2" s="58">
        <v>26.03</v>
      </c>
      <c r="BF2" s="32">
        <v>11.3</v>
      </c>
      <c r="BG2" s="32"/>
      <c r="BH2" s="35" t="s">
        <v>74</v>
      </c>
      <c r="BI2" s="35" t="s">
        <v>75</v>
      </c>
      <c r="BJ2" s="35" t="s">
        <v>76</v>
      </c>
    </row>
    <row r="3" spans="1:62" customFormat="1" ht="21.95" customHeight="1">
      <c r="A3" s="31">
        <v>2</v>
      </c>
      <c r="B3" s="141"/>
      <c r="C3" s="32"/>
      <c r="D3" s="33" t="s">
        <v>62</v>
      </c>
      <c r="E3" s="32"/>
      <c r="F3" s="34" t="s">
        <v>63</v>
      </c>
      <c r="G3" s="35" t="s">
        <v>64</v>
      </c>
      <c r="H3" s="34" t="s">
        <v>77</v>
      </c>
      <c r="I3" s="37" t="str">
        <f t="shared" si="0"/>
        <v>Resin Toothbrush holder</v>
      </c>
      <c r="J3" s="35" t="s">
        <v>66</v>
      </c>
      <c r="K3" s="33" t="s">
        <v>66</v>
      </c>
      <c r="L3" s="59" t="s">
        <v>78</v>
      </c>
      <c r="M3" s="39" t="s">
        <v>68</v>
      </c>
      <c r="N3" s="32"/>
      <c r="O3" s="40"/>
      <c r="P3" s="41" t="s">
        <v>79</v>
      </c>
      <c r="Q3" s="42"/>
      <c r="R3" s="35" t="s">
        <v>70</v>
      </c>
      <c r="S3" s="43">
        <f>[1]Sunny!Q5</f>
        <v>1.57</v>
      </c>
      <c r="T3" s="35" t="s">
        <v>71</v>
      </c>
      <c r="U3" s="33" t="s">
        <v>302</v>
      </c>
      <c r="V3" s="133">
        <v>43.5</v>
      </c>
      <c r="W3" s="133">
        <v>28.5</v>
      </c>
      <c r="X3" s="133">
        <v>42</v>
      </c>
      <c r="Y3" s="60">
        <v>12</v>
      </c>
      <c r="Z3" s="60">
        <v>8</v>
      </c>
      <c r="AA3" s="60">
        <v>12.5</v>
      </c>
      <c r="AB3" s="45">
        <v>10</v>
      </c>
      <c r="AC3" s="61">
        <v>1</v>
      </c>
      <c r="AD3" s="46">
        <f t="shared" ref="AD3:AD35" si="9">IF(Y3="","",Y3*Z3*AA3/1000000)</f>
        <v>1.1999999999999999E-3</v>
      </c>
      <c r="AE3" s="45">
        <v>63</v>
      </c>
      <c r="AF3" s="47">
        <f t="shared" ref="AF3:AF35" si="10">IF(AC3="","",AE3/AD3*AC3)</f>
        <v>52500.000000000007</v>
      </c>
      <c r="AG3" s="48">
        <v>2250</v>
      </c>
      <c r="AH3" s="49"/>
      <c r="AI3" s="50" t="s">
        <v>80</v>
      </c>
      <c r="AJ3" s="51">
        <v>0.23400000000000001</v>
      </c>
      <c r="AK3" s="49">
        <f t="shared" si="1"/>
        <v>0.36738000000000004</v>
      </c>
      <c r="AL3" s="49">
        <f t="shared" si="2"/>
        <v>1.9373800000000001</v>
      </c>
      <c r="AM3" s="52">
        <v>0</v>
      </c>
      <c r="AN3" s="49">
        <f t="shared" si="3"/>
        <v>0</v>
      </c>
      <c r="AO3" s="52">
        <v>0</v>
      </c>
      <c r="AP3" s="49">
        <f t="shared" si="4"/>
        <v>0</v>
      </c>
      <c r="AQ3" s="53">
        <v>0</v>
      </c>
      <c r="AR3" s="52">
        <v>0</v>
      </c>
      <c r="AS3" s="49">
        <f t="shared" si="5"/>
        <v>0</v>
      </c>
      <c r="AT3" s="49">
        <f t="shared" si="6"/>
        <v>0</v>
      </c>
      <c r="AU3" s="49">
        <f t="shared" si="7"/>
        <v>1.9373800000000001</v>
      </c>
      <c r="AV3" s="54">
        <f t="shared" si="8"/>
        <v>0.34326101694915256</v>
      </c>
      <c r="AW3" s="55">
        <v>2.95</v>
      </c>
      <c r="AX3" s="56"/>
      <c r="AY3" s="54" t="str">
        <f t="shared" ref="AY3:AY35" si="11">IF(ISERROR((AX3-AW3)/AX3),"",(AX3-AW3)/AX3)</f>
        <v/>
      </c>
      <c r="AZ3" s="57"/>
      <c r="BA3" s="61">
        <v>500</v>
      </c>
      <c r="BB3" s="49">
        <f t="shared" ref="BB3:BB35" si="12">IF(ISERROR(AU3*BA3),"",AU3*BA3)</f>
        <v>968.69</v>
      </c>
      <c r="BC3" s="49">
        <f t="shared" ref="BC3:BC35" si="13">IF(ISERROR(AW3*BA3),"",AW3*BA3)</f>
        <v>1475</v>
      </c>
      <c r="BD3" s="49">
        <f t="shared" ref="BD3:BD35" si="14">IF(ISERROR(AX3*BA3),"",AX3*BA3)</f>
        <v>0</v>
      </c>
      <c r="BE3" s="58">
        <v>26.03</v>
      </c>
      <c r="BF3" s="32"/>
      <c r="BG3" s="32"/>
      <c r="BH3" s="35" t="s">
        <v>74</v>
      </c>
      <c r="BI3" s="35" t="s">
        <v>75</v>
      </c>
      <c r="BJ3" s="35" t="s">
        <v>76</v>
      </c>
    </row>
    <row r="4" spans="1:62" customFormat="1" ht="21.95" customHeight="1">
      <c r="A4" s="31">
        <v>3</v>
      </c>
      <c r="B4" s="141"/>
      <c r="C4" s="32"/>
      <c r="D4" s="33" t="s">
        <v>62</v>
      </c>
      <c r="E4" s="32"/>
      <c r="F4" s="34" t="s">
        <v>63</v>
      </c>
      <c r="G4" s="35" t="s">
        <v>64</v>
      </c>
      <c r="H4" s="34" t="s">
        <v>81</v>
      </c>
      <c r="I4" s="37" t="str">
        <f t="shared" si="0"/>
        <v>Resin Tumbler</v>
      </c>
      <c r="J4" s="35" t="s">
        <v>66</v>
      </c>
      <c r="K4" s="33" t="s">
        <v>66</v>
      </c>
      <c r="L4" s="59" t="s">
        <v>82</v>
      </c>
      <c r="M4" s="39" t="s">
        <v>68</v>
      </c>
      <c r="N4" s="32"/>
      <c r="O4" s="40"/>
      <c r="P4" s="41" t="s">
        <v>83</v>
      </c>
      <c r="Q4" s="42"/>
      <c r="R4" s="35" t="s">
        <v>70</v>
      </c>
      <c r="S4" s="43">
        <f>[1]Sunny!Q6</f>
        <v>1.47</v>
      </c>
      <c r="T4" s="35" t="s">
        <v>71</v>
      </c>
      <c r="U4" s="33" t="s">
        <v>303</v>
      </c>
      <c r="V4" s="133">
        <v>43.5</v>
      </c>
      <c r="W4" s="133">
        <v>28.5</v>
      </c>
      <c r="X4" s="133">
        <v>42</v>
      </c>
      <c r="Y4" s="60">
        <v>8.5</v>
      </c>
      <c r="Z4" s="60">
        <v>8.5</v>
      </c>
      <c r="AA4" s="60">
        <v>13</v>
      </c>
      <c r="AB4" s="45">
        <v>10</v>
      </c>
      <c r="AC4" s="61">
        <v>1</v>
      </c>
      <c r="AD4" s="46">
        <f t="shared" si="9"/>
        <v>9.3924999999999998E-4</v>
      </c>
      <c r="AE4" s="45">
        <v>63</v>
      </c>
      <c r="AF4" s="47">
        <f t="shared" si="10"/>
        <v>67074.793718392335</v>
      </c>
      <c r="AG4" s="48">
        <v>2250</v>
      </c>
      <c r="AH4" s="49"/>
      <c r="AI4" s="50" t="s">
        <v>84</v>
      </c>
      <c r="AJ4" s="51">
        <v>0.23400000000000001</v>
      </c>
      <c r="AK4" s="49">
        <f t="shared" si="1"/>
        <v>0.34398000000000001</v>
      </c>
      <c r="AL4" s="49">
        <f t="shared" si="2"/>
        <v>1.8139799999999999</v>
      </c>
      <c r="AM4" s="52">
        <v>0</v>
      </c>
      <c r="AN4" s="49">
        <f t="shared" si="3"/>
        <v>0</v>
      </c>
      <c r="AO4" s="52">
        <v>0</v>
      </c>
      <c r="AP4" s="49">
        <f t="shared" si="4"/>
        <v>0</v>
      </c>
      <c r="AQ4" s="53">
        <v>0</v>
      </c>
      <c r="AR4" s="52">
        <v>0</v>
      </c>
      <c r="AS4" s="49">
        <f t="shared" si="5"/>
        <v>0</v>
      </c>
      <c r="AT4" s="49">
        <f t="shared" si="6"/>
        <v>0</v>
      </c>
      <c r="AU4" s="49">
        <f t="shared" si="7"/>
        <v>1.8139799999999999</v>
      </c>
      <c r="AV4" s="54">
        <f t="shared" si="8"/>
        <v>0.38509152542372888</v>
      </c>
      <c r="AW4" s="55">
        <v>2.95</v>
      </c>
      <c r="AX4" s="56"/>
      <c r="AY4" s="54" t="str">
        <f t="shared" si="11"/>
        <v/>
      </c>
      <c r="AZ4" s="57"/>
      <c r="BA4" s="61">
        <v>500</v>
      </c>
      <c r="BB4" s="49">
        <f t="shared" si="12"/>
        <v>906.99</v>
      </c>
      <c r="BC4" s="49">
        <f t="shared" si="13"/>
        <v>1475</v>
      </c>
      <c r="BD4" s="49">
        <f t="shared" si="14"/>
        <v>0</v>
      </c>
      <c r="BE4" s="58">
        <v>26.03</v>
      </c>
      <c r="BF4" s="32"/>
      <c r="BG4" s="32"/>
      <c r="BH4" s="35" t="s">
        <v>74</v>
      </c>
      <c r="BI4" s="35" t="s">
        <v>75</v>
      </c>
      <c r="BJ4" s="35" t="s">
        <v>76</v>
      </c>
    </row>
    <row r="5" spans="1:62" customFormat="1" ht="21.95" customHeight="1">
      <c r="A5" s="31">
        <v>4</v>
      </c>
      <c r="B5" s="141"/>
      <c r="C5" s="32"/>
      <c r="D5" s="33" t="s">
        <v>62</v>
      </c>
      <c r="E5" s="32"/>
      <c r="F5" s="34" t="s">
        <v>63</v>
      </c>
      <c r="G5" s="35" t="s">
        <v>64</v>
      </c>
      <c r="H5" s="34" t="s">
        <v>85</v>
      </c>
      <c r="I5" s="37" t="str">
        <f t="shared" si="0"/>
        <v>Resin Soap dish</v>
      </c>
      <c r="J5" s="35" t="s">
        <v>66</v>
      </c>
      <c r="K5" s="33" t="s">
        <v>66</v>
      </c>
      <c r="L5" s="59" t="s">
        <v>86</v>
      </c>
      <c r="M5" s="39" t="s">
        <v>68</v>
      </c>
      <c r="N5" s="32"/>
      <c r="O5" s="40"/>
      <c r="P5" s="41" t="s">
        <v>87</v>
      </c>
      <c r="Q5" s="42"/>
      <c r="R5" s="35" t="s">
        <v>70</v>
      </c>
      <c r="S5" s="43">
        <f>[1]Sunny!Q7</f>
        <v>1.47</v>
      </c>
      <c r="T5" s="35" t="s">
        <v>71</v>
      </c>
      <c r="U5" s="33" t="s">
        <v>304</v>
      </c>
      <c r="V5" s="133">
        <v>43.5</v>
      </c>
      <c r="W5" s="133">
        <v>28.5</v>
      </c>
      <c r="X5" s="133">
        <v>42</v>
      </c>
      <c r="Y5" s="62">
        <v>11</v>
      </c>
      <c r="Z5" s="62">
        <v>3.5</v>
      </c>
      <c r="AA5" s="62">
        <v>16</v>
      </c>
      <c r="AB5" s="45">
        <v>10</v>
      </c>
      <c r="AC5" s="61">
        <v>1</v>
      </c>
      <c r="AD5" s="46">
        <f t="shared" si="9"/>
        <v>6.1600000000000001E-4</v>
      </c>
      <c r="AE5" s="45">
        <v>63</v>
      </c>
      <c r="AF5" s="47">
        <f t="shared" si="10"/>
        <v>102272.72727272726</v>
      </c>
      <c r="AG5" s="48">
        <v>2250</v>
      </c>
      <c r="AH5" s="49">
        <f t="shared" ref="AH5:AH35" si="15">IF(ISERROR(AG5/AF5),"",AG5/AF5)</f>
        <v>2.2000000000000002E-2</v>
      </c>
      <c r="AI5" s="50" t="s">
        <v>80</v>
      </c>
      <c r="AJ5" s="51">
        <v>0.23400000000000001</v>
      </c>
      <c r="AK5" s="49">
        <f t="shared" si="1"/>
        <v>0.34398000000000001</v>
      </c>
      <c r="AL5" s="49">
        <f t="shared" si="2"/>
        <v>1.8359799999999999</v>
      </c>
      <c r="AM5" s="52">
        <v>0</v>
      </c>
      <c r="AN5" s="49">
        <f t="shared" si="3"/>
        <v>0</v>
      </c>
      <c r="AO5" s="52">
        <v>0</v>
      </c>
      <c r="AP5" s="49">
        <f t="shared" si="4"/>
        <v>0</v>
      </c>
      <c r="AQ5" s="53">
        <v>0</v>
      </c>
      <c r="AR5" s="52">
        <v>0</v>
      </c>
      <c r="AS5" s="49">
        <f t="shared" si="5"/>
        <v>0</v>
      </c>
      <c r="AT5" s="49">
        <f t="shared" si="6"/>
        <v>0</v>
      </c>
      <c r="AU5" s="49">
        <f t="shared" si="7"/>
        <v>1.8359799999999999</v>
      </c>
      <c r="AV5" s="54">
        <f t="shared" si="8"/>
        <v>0.37763389830508481</v>
      </c>
      <c r="AW5" s="55">
        <v>2.95</v>
      </c>
      <c r="AX5" s="56"/>
      <c r="AY5" s="54" t="str">
        <f t="shared" si="11"/>
        <v/>
      </c>
      <c r="AZ5" s="57"/>
      <c r="BA5" s="61">
        <v>500</v>
      </c>
      <c r="BB5" s="49">
        <f t="shared" si="12"/>
        <v>917.99</v>
      </c>
      <c r="BC5" s="49">
        <f t="shared" si="13"/>
        <v>1475</v>
      </c>
      <c r="BD5" s="49">
        <f t="shared" si="14"/>
        <v>0</v>
      </c>
      <c r="BE5" s="58">
        <v>26.03</v>
      </c>
      <c r="BF5" s="32"/>
      <c r="BG5" s="32"/>
      <c r="BH5" s="35" t="s">
        <v>74</v>
      </c>
      <c r="BI5" s="35" t="s">
        <v>75</v>
      </c>
      <c r="BJ5" s="35" t="s">
        <v>88</v>
      </c>
    </row>
    <row r="6" spans="1:62" customFormat="1" ht="21.95" customHeight="1">
      <c r="A6" s="31">
        <v>5</v>
      </c>
      <c r="B6" s="141"/>
      <c r="C6" s="32"/>
      <c r="D6" s="33" t="s">
        <v>62</v>
      </c>
      <c r="E6" s="32"/>
      <c r="F6" s="34" t="s">
        <v>63</v>
      </c>
      <c r="G6" s="35" t="s">
        <v>64</v>
      </c>
      <c r="H6" s="36" t="s">
        <v>89</v>
      </c>
      <c r="I6" s="37" t="str">
        <f t="shared" si="0"/>
        <v>Resin Cotton jar</v>
      </c>
      <c r="J6" s="35" t="s">
        <v>66</v>
      </c>
      <c r="K6" s="33" t="s">
        <v>66</v>
      </c>
      <c r="L6" s="59" t="s">
        <v>90</v>
      </c>
      <c r="M6" s="39" t="s">
        <v>68</v>
      </c>
      <c r="N6" s="32"/>
      <c r="O6" s="40"/>
      <c r="P6" s="41" t="s">
        <v>91</v>
      </c>
      <c r="Q6" s="42"/>
      <c r="R6" s="35" t="s">
        <v>70</v>
      </c>
      <c r="S6" s="43">
        <f>[1]Sunny!Q8</f>
        <v>2.35</v>
      </c>
      <c r="T6" s="35" t="s">
        <v>71</v>
      </c>
      <c r="U6" s="33" t="s">
        <v>305</v>
      </c>
      <c r="V6" s="133">
        <v>43.5</v>
      </c>
      <c r="W6" s="133">
        <v>28.5</v>
      </c>
      <c r="X6" s="133">
        <v>42</v>
      </c>
      <c r="Y6" s="62">
        <v>11</v>
      </c>
      <c r="Z6" s="62">
        <v>11</v>
      </c>
      <c r="AA6" s="62">
        <v>13</v>
      </c>
      <c r="AB6" s="45">
        <v>10</v>
      </c>
      <c r="AC6" s="61">
        <v>1</v>
      </c>
      <c r="AD6" s="46">
        <f t="shared" si="9"/>
        <v>1.573E-3</v>
      </c>
      <c r="AE6" s="45">
        <v>63</v>
      </c>
      <c r="AF6" s="47">
        <f t="shared" si="10"/>
        <v>40050.858232676415</v>
      </c>
      <c r="AG6" s="48">
        <v>2250</v>
      </c>
      <c r="AH6" s="49">
        <f t="shared" si="15"/>
        <v>5.6178571428571425E-2</v>
      </c>
      <c r="AI6" s="50" t="s">
        <v>80</v>
      </c>
      <c r="AJ6" s="51">
        <v>0.23400000000000001</v>
      </c>
      <c r="AK6" s="49">
        <f t="shared" si="1"/>
        <v>0.54990000000000006</v>
      </c>
      <c r="AL6" s="49">
        <f t="shared" si="2"/>
        <v>2.9560785714285718</v>
      </c>
      <c r="AM6" s="52">
        <v>0</v>
      </c>
      <c r="AN6" s="49">
        <f t="shared" si="3"/>
        <v>0</v>
      </c>
      <c r="AO6" s="52">
        <v>0</v>
      </c>
      <c r="AP6" s="49">
        <f t="shared" si="4"/>
        <v>0</v>
      </c>
      <c r="AQ6" s="53">
        <v>0</v>
      </c>
      <c r="AR6" s="52">
        <v>0</v>
      </c>
      <c r="AS6" s="49">
        <f t="shared" si="5"/>
        <v>0</v>
      </c>
      <c r="AT6" s="49">
        <f t="shared" si="6"/>
        <v>0</v>
      </c>
      <c r="AU6" s="49">
        <f t="shared" si="7"/>
        <v>2.9560785714285718</v>
      </c>
      <c r="AV6" s="54">
        <f t="shared" si="8"/>
        <v>0.33571268057784909</v>
      </c>
      <c r="AW6" s="55">
        <v>4.45</v>
      </c>
      <c r="AX6" s="56"/>
      <c r="AY6" s="54" t="str">
        <f t="shared" si="11"/>
        <v/>
      </c>
      <c r="AZ6" s="57"/>
      <c r="BA6" s="61">
        <v>500</v>
      </c>
      <c r="BB6" s="49">
        <f t="shared" si="12"/>
        <v>1478.0392857142858</v>
      </c>
      <c r="BC6" s="49">
        <f t="shared" si="13"/>
        <v>2225</v>
      </c>
      <c r="BD6" s="49">
        <f t="shared" si="14"/>
        <v>0</v>
      </c>
      <c r="BE6" s="58">
        <v>26.03</v>
      </c>
      <c r="BF6" s="32"/>
      <c r="BG6" s="32"/>
      <c r="BH6" s="35" t="s">
        <v>74</v>
      </c>
      <c r="BI6" s="35" t="s">
        <v>75</v>
      </c>
      <c r="BJ6" s="35" t="s">
        <v>76</v>
      </c>
    </row>
    <row r="7" spans="1:62" customFormat="1" ht="21.95" customHeight="1">
      <c r="A7" s="31">
        <v>6</v>
      </c>
      <c r="B7" s="141"/>
      <c r="C7" s="32"/>
      <c r="D7" s="33" t="s">
        <v>62</v>
      </c>
      <c r="E7" s="32"/>
      <c r="F7" s="34" t="s">
        <v>63</v>
      </c>
      <c r="G7" s="35" t="s">
        <v>64</v>
      </c>
      <c r="H7" s="34" t="s">
        <v>92</v>
      </c>
      <c r="I7" s="37" t="str">
        <f t="shared" si="0"/>
        <v>Resin Tray</v>
      </c>
      <c r="J7" s="35" t="s">
        <v>66</v>
      </c>
      <c r="K7" s="33" t="s">
        <v>66</v>
      </c>
      <c r="L7" s="59" t="s">
        <v>93</v>
      </c>
      <c r="M7" s="39" t="s">
        <v>68</v>
      </c>
      <c r="N7" s="32"/>
      <c r="O7" s="40"/>
      <c r="P7" s="41" t="s">
        <v>94</v>
      </c>
      <c r="Q7" s="42"/>
      <c r="R7" s="35" t="s">
        <v>70</v>
      </c>
      <c r="S7" s="43">
        <f>[1]Sunny!Q9</f>
        <v>2.67</v>
      </c>
      <c r="T7" s="35" t="s">
        <v>71</v>
      </c>
      <c r="U7" s="33" t="s">
        <v>306</v>
      </c>
      <c r="V7" s="133">
        <v>43.5</v>
      </c>
      <c r="W7" s="133">
        <v>28.5</v>
      </c>
      <c r="X7" s="133">
        <v>42</v>
      </c>
      <c r="Y7" s="62">
        <v>15</v>
      </c>
      <c r="Z7" s="62">
        <v>3.5</v>
      </c>
      <c r="AA7" s="62">
        <v>26</v>
      </c>
      <c r="AB7" s="45">
        <v>10</v>
      </c>
      <c r="AC7" s="61">
        <v>1</v>
      </c>
      <c r="AD7" s="46">
        <f t="shared" si="9"/>
        <v>1.3649999999999999E-3</v>
      </c>
      <c r="AE7" s="45">
        <v>63</v>
      </c>
      <c r="AF7" s="47">
        <f t="shared" si="10"/>
        <v>46153.846153846156</v>
      </c>
      <c r="AG7" s="48">
        <v>2250</v>
      </c>
      <c r="AH7" s="49">
        <f t="shared" si="15"/>
        <v>4.8749999999999995E-2</v>
      </c>
      <c r="AI7" s="50" t="s">
        <v>80</v>
      </c>
      <c r="AJ7" s="51">
        <v>0.23400000000000001</v>
      </c>
      <c r="AK7" s="49">
        <f t="shared" si="1"/>
        <v>0.62478</v>
      </c>
      <c r="AL7" s="49">
        <f t="shared" si="2"/>
        <v>3.3435299999999999</v>
      </c>
      <c r="AM7" s="52">
        <v>0</v>
      </c>
      <c r="AN7" s="49">
        <f t="shared" si="3"/>
        <v>0</v>
      </c>
      <c r="AO7" s="52">
        <v>0</v>
      </c>
      <c r="AP7" s="49">
        <f t="shared" si="4"/>
        <v>0</v>
      </c>
      <c r="AQ7" s="53">
        <v>0</v>
      </c>
      <c r="AR7" s="52">
        <v>0</v>
      </c>
      <c r="AS7" s="49">
        <f t="shared" si="5"/>
        <v>0</v>
      </c>
      <c r="AT7" s="49">
        <f t="shared" si="6"/>
        <v>0</v>
      </c>
      <c r="AU7" s="49">
        <f t="shared" si="7"/>
        <v>3.3435299999999999</v>
      </c>
      <c r="AV7" s="54">
        <f t="shared" si="8"/>
        <v>0.442745</v>
      </c>
      <c r="AW7" s="55">
        <v>6</v>
      </c>
      <c r="AX7" s="56"/>
      <c r="AY7" s="54" t="str">
        <f t="shared" si="11"/>
        <v/>
      </c>
      <c r="AZ7" s="57"/>
      <c r="BA7" s="61">
        <v>500</v>
      </c>
      <c r="BB7" s="49">
        <f t="shared" si="12"/>
        <v>1671.7649999999999</v>
      </c>
      <c r="BC7" s="49">
        <f t="shared" si="13"/>
        <v>3000</v>
      </c>
      <c r="BD7" s="49">
        <f t="shared" si="14"/>
        <v>0</v>
      </c>
      <c r="BE7" s="58">
        <v>26.03</v>
      </c>
      <c r="BF7" s="32"/>
      <c r="BG7" s="32"/>
      <c r="BH7" s="35" t="s">
        <v>74</v>
      </c>
      <c r="BI7" s="35" t="s">
        <v>75</v>
      </c>
      <c r="BJ7" s="35" t="s">
        <v>76</v>
      </c>
    </row>
    <row r="8" spans="1:62" customFormat="1" ht="21.95" customHeight="1">
      <c r="A8" s="31">
        <v>7</v>
      </c>
      <c r="B8" s="141"/>
      <c r="C8" s="32"/>
      <c r="D8" s="33" t="s">
        <v>62</v>
      </c>
      <c r="E8" s="32"/>
      <c r="F8" s="34" t="s">
        <v>63</v>
      </c>
      <c r="G8" s="35" t="s">
        <v>64</v>
      </c>
      <c r="H8" s="63" t="s">
        <v>95</v>
      </c>
      <c r="I8" s="37" t="str">
        <f t="shared" si="0"/>
        <v>Resin Towel Holder</v>
      </c>
      <c r="J8" s="35" t="s">
        <v>66</v>
      </c>
      <c r="K8" s="33" t="s">
        <v>66</v>
      </c>
      <c r="L8" s="59" t="s">
        <v>96</v>
      </c>
      <c r="M8" s="39" t="s">
        <v>68</v>
      </c>
      <c r="N8" s="32"/>
      <c r="O8" s="40"/>
      <c r="P8" s="41" t="s">
        <v>97</v>
      </c>
      <c r="Q8" s="42"/>
      <c r="R8" s="35" t="s">
        <v>70</v>
      </c>
      <c r="S8" s="43">
        <f>[1]Sunny!Q10</f>
        <v>3.95</v>
      </c>
      <c r="T8" s="35" t="s">
        <v>71</v>
      </c>
      <c r="U8" s="33" t="s">
        <v>307</v>
      </c>
      <c r="V8" s="133">
        <v>43.5</v>
      </c>
      <c r="W8" s="133">
        <v>28.5</v>
      </c>
      <c r="X8" s="133">
        <v>42</v>
      </c>
      <c r="Y8" s="62">
        <v>11</v>
      </c>
      <c r="Z8" s="62">
        <v>11</v>
      </c>
      <c r="AA8" s="62">
        <v>32.5</v>
      </c>
      <c r="AB8" s="45">
        <v>10</v>
      </c>
      <c r="AC8" s="61">
        <v>1</v>
      </c>
      <c r="AD8" s="46">
        <f t="shared" si="9"/>
        <v>3.9325000000000002E-3</v>
      </c>
      <c r="AE8" s="45">
        <v>63</v>
      </c>
      <c r="AF8" s="47">
        <f t="shared" si="10"/>
        <v>16020.343293070564</v>
      </c>
      <c r="AG8" s="48">
        <v>2250</v>
      </c>
      <c r="AH8" s="49">
        <f t="shared" si="15"/>
        <v>0.14044642857142858</v>
      </c>
      <c r="AI8" s="50" t="s">
        <v>80</v>
      </c>
      <c r="AJ8" s="51">
        <v>0.23400000000000001</v>
      </c>
      <c r="AK8" s="49">
        <f t="shared" si="1"/>
        <v>0.92430000000000012</v>
      </c>
      <c r="AL8" s="49">
        <f t="shared" si="2"/>
        <v>5.0147464285714296</v>
      </c>
      <c r="AM8" s="52">
        <v>0</v>
      </c>
      <c r="AN8" s="49">
        <f t="shared" si="3"/>
        <v>0</v>
      </c>
      <c r="AO8" s="52">
        <v>0</v>
      </c>
      <c r="AP8" s="49">
        <f t="shared" si="4"/>
        <v>0</v>
      </c>
      <c r="AQ8" s="53">
        <v>0</v>
      </c>
      <c r="AR8" s="52">
        <v>0</v>
      </c>
      <c r="AS8" s="49">
        <f t="shared" si="5"/>
        <v>0</v>
      </c>
      <c r="AT8" s="49">
        <f t="shared" si="6"/>
        <v>0</v>
      </c>
      <c r="AU8" s="49">
        <f t="shared" si="7"/>
        <v>5.0147464285714296</v>
      </c>
      <c r="AV8" s="54">
        <f t="shared" si="8"/>
        <v>0.34873423005565851</v>
      </c>
      <c r="AW8" s="64">
        <v>7.7</v>
      </c>
      <c r="AX8" s="56"/>
      <c r="AY8" s="54" t="str">
        <f t="shared" si="11"/>
        <v/>
      </c>
      <c r="AZ8" s="57"/>
      <c r="BA8" s="61">
        <v>500</v>
      </c>
      <c r="BB8" s="49">
        <f t="shared" si="12"/>
        <v>2507.3732142857148</v>
      </c>
      <c r="BC8" s="49">
        <f t="shared" si="13"/>
        <v>3850</v>
      </c>
      <c r="BD8" s="49">
        <f t="shared" si="14"/>
        <v>0</v>
      </c>
      <c r="BE8" s="58">
        <v>26.03</v>
      </c>
      <c r="BF8" s="32"/>
      <c r="BG8" s="32"/>
      <c r="BH8" s="35" t="s">
        <v>74</v>
      </c>
      <c r="BI8" s="35" t="s">
        <v>75</v>
      </c>
      <c r="BJ8" s="35" t="s">
        <v>98</v>
      </c>
    </row>
    <row r="9" spans="1:62" ht="21.95" customHeight="1">
      <c r="A9" s="65">
        <v>8</v>
      </c>
      <c r="B9" s="141"/>
      <c r="C9" s="40"/>
      <c r="D9" s="33" t="s">
        <v>62</v>
      </c>
      <c r="E9" s="32"/>
      <c r="F9" s="34" t="s">
        <v>63</v>
      </c>
      <c r="G9" s="35" t="s">
        <v>64</v>
      </c>
      <c r="H9" s="66" t="s">
        <v>99</v>
      </c>
      <c r="I9" s="37" t="str">
        <f t="shared" si="0"/>
        <v>Resin Toilet Brush</v>
      </c>
      <c r="J9" s="35" t="s">
        <v>66</v>
      </c>
      <c r="K9" s="33" t="s">
        <v>66</v>
      </c>
      <c r="L9" s="59" t="s">
        <v>100</v>
      </c>
      <c r="M9" s="39" t="s">
        <v>68</v>
      </c>
      <c r="N9" s="40"/>
      <c r="O9" s="40"/>
      <c r="P9" s="41" t="s">
        <v>101</v>
      </c>
      <c r="Q9" s="67"/>
      <c r="R9" s="35" t="s">
        <v>70</v>
      </c>
      <c r="S9" s="68">
        <f>[1]Sunny!Q11</f>
        <v>4.0999999999999996</v>
      </c>
      <c r="T9" s="35" t="s">
        <v>71</v>
      </c>
      <c r="U9" s="33" t="s">
        <v>308</v>
      </c>
      <c r="V9" s="133">
        <v>43.5</v>
      </c>
      <c r="W9" s="133">
        <v>28.5</v>
      </c>
      <c r="X9" s="133">
        <v>42</v>
      </c>
      <c r="Y9" s="62">
        <v>11</v>
      </c>
      <c r="Z9" s="62">
        <v>11</v>
      </c>
      <c r="AA9" s="62">
        <v>40</v>
      </c>
      <c r="AB9" s="45">
        <v>10</v>
      </c>
      <c r="AC9" s="61">
        <v>1</v>
      </c>
      <c r="AD9" s="46">
        <f t="shared" si="9"/>
        <v>4.8399999999999997E-3</v>
      </c>
      <c r="AE9" s="45">
        <v>63</v>
      </c>
      <c r="AF9" s="47">
        <f t="shared" si="10"/>
        <v>13016.528925619836</v>
      </c>
      <c r="AG9" s="48">
        <v>2250</v>
      </c>
      <c r="AH9" s="49">
        <f t="shared" si="15"/>
        <v>0.17285714285714285</v>
      </c>
      <c r="AI9" s="50" t="s">
        <v>80</v>
      </c>
      <c r="AJ9" s="51">
        <v>0.23400000000000001</v>
      </c>
      <c r="AK9" s="49">
        <f t="shared" si="1"/>
        <v>0.95939999999999992</v>
      </c>
      <c r="AL9" s="49">
        <f t="shared" si="2"/>
        <v>5.2322571428571418</v>
      </c>
      <c r="AM9" s="52">
        <v>0</v>
      </c>
      <c r="AN9" s="49">
        <f t="shared" si="3"/>
        <v>0</v>
      </c>
      <c r="AO9" s="52">
        <v>0</v>
      </c>
      <c r="AP9" s="49">
        <f t="shared" si="4"/>
        <v>0</v>
      </c>
      <c r="AQ9" s="53">
        <v>0</v>
      </c>
      <c r="AR9" s="52">
        <v>0</v>
      </c>
      <c r="AS9" s="49">
        <f t="shared" si="5"/>
        <v>0</v>
      </c>
      <c r="AT9" s="49">
        <f t="shared" si="6"/>
        <v>0</v>
      </c>
      <c r="AU9" s="49">
        <f t="shared" si="7"/>
        <v>5.2322571428571418</v>
      </c>
      <c r="AV9" s="54">
        <f t="shared" si="8"/>
        <v>0.26306237424547296</v>
      </c>
      <c r="AW9" s="68">
        <v>7.1</v>
      </c>
      <c r="AX9" s="57"/>
      <c r="AY9" s="54" t="str">
        <f t="shared" si="11"/>
        <v/>
      </c>
      <c r="AZ9" s="57"/>
      <c r="BA9" s="61">
        <v>500</v>
      </c>
      <c r="BB9" s="49">
        <f t="shared" si="12"/>
        <v>2616.1285714285709</v>
      </c>
      <c r="BC9" s="49">
        <f t="shared" si="13"/>
        <v>3550</v>
      </c>
      <c r="BD9" s="49">
        <f t="shared" si="14"/>
        <v>0</v>
      </c>
      <c r="BE9" s="58">
        <v>26.03</v>
      </c>
      <c r="BF9" s="40"/>
      <c r="BG9" s="40"/>
      <c r="BH9" s="35" t="s">
        <v>74</v>
      </c>
      <c r="BI9" s="35" t="s">
        <v>75</v>
      </c>
      <c r="BJ9" s="35" t="s">
        <v>76</v>
      </c>
    </row>
    <row r="10" spans="1:62" ht="21.95" customHeight="1">
      <c r="A10" s="65">
        <v>9</v>
      </c>
      <c r="B10" s="141"/>
      <c r="C10" s="40"/>
      <c r="D10" s="33" t="s">
        <v>62</v>
      </c>
      <c r="E10" s="32"/>
      <c r="F10" s="34" t="s">
        <v>63</v>
      </c>
      <c r="G10" s="35" t="s">
        <v>64</v>
      </c>
      <c r="H10" s="63" t="s">
        <v>102</v>
      </c>
      <c r="I10" s="37" t="str">
        <f t="shared" si="0"/>
        <v>Resin Spinner</v>
      </c>
      <c r="J10" s="35" t="s">
        <v>66</v>
      </c>
      <c r="K10" s="33" t="s">
        <v>66</v>
      </c>
      <c r="L10" s="59" t="s">
        <v>103</v>
      </c>
      <c r="M10" s="39" t="s">
        <v>68</v>
      </c>
      <c r="N10" s="40"/>
      <c r="O10" s="40"/>
      <c r="P10" s="41" t="s">
        <v>104</v>
      </c>
      <c r="Q10" s="67"/>
      <c r="R10" s="35" t="s">
        <v>70</v>
      </c>
      <c r="S10" s="68">
        <f>[1]Sunny!Q12</f>
        <v>4.8</v>
      </c>
      <c r="T10" s="35" t="s">
        <v>71</v>
      </c>
      <c r="U10" s="33" t="s">
        <v>309</v>
      </c>
      <c r="V10" s="133">
        <v>43.5</v>
      </c>
      <c r="W10" s="133">
        <v>28.5</v>
      </c>
      <c r="X10" s="133">
        <v>42</v>
      </c>
      <c r="Y10" s="62">
        <v>20</v>
      </c>
      <c r="Z10" s="62">
        <v>20</v>
      </c>
      <c r="AA10" s="62">
        <v>20</v>
      </c>
      <c r="AB10" s="45">
        <v>10</v>
      </c>
      <c r="AC10" s="61">
        <v>1</v>
      </c>
      <c r="AD10" s="46">
        <f t="shared" si="9"/>
        <v>8.0000000000000002E-3</v>
      </c>
      <c r="AE10" s="45">
        <v>63</v>
      </c>
      <c r="AF10" s="47">
        <f t="shared" si="10"/>
        <v>7875</v>
      </c>
      <c r="AG10" s="48">
        <v>2250</v>
      </c>
      <c r="AH10" s="49">
        <f t="shared" si="15"/>
        <v>0.2857142857142857</v>
      </c>
      <c r="AI10" s="50" t="s">
        <v>80</v>
      </c>
      <c r="AJ10" s="51">
        <v>0.23400000000000001</v>
      </c>
      <c r="AK10" s="49">
        <f t="shared" si="1"/>
        <v>1.1232</v>
      </c>
      <c r="AL10" s="49">
        <f t="shared" si="2"/>
        <v>6.2089142857142852</v>
      </c>
      <c r="AM10" s="52">
        <v>0</v>
      </c>
      <c r="AN10" s="49">
        <f t="shared" si="3"/>
        <v>0</v>
      </c>
      <c r="AO10" s="52">
        <v>0</v>
      </c>
      <c r="AP10" s="49">
        <f t="shared" si="4"/>
        <v>0</v>
      </c>
      <c r="AQ10" s="53">
        <v>0</v>
      </c>
      <c r="AR10" s="52">
        <v>0</v>
      </c>
      <c r="AS10" s="49">
        <f t="shared" si="5"/>
        <v>0</v>
      </c>
      <c r="AT10" s="49">
        <f t="shared" si="6"/>
        <v>0</v>
      </c>
      <c r="AU10" s="49">
        <f t="shared" si="7"/>
        <v>6.2089142857142852</v>
      </c>
      <c r="AV10" s="54">
        <f t="shared" si="8"/>
        <v>0.22388571428571435</v>
      </c>
      <c r="AW10" s="68">
        <v>8</v>
      </c>
      <c r="AX10" s="57"/>
      <c r="AY10" s="54" t="str">
        <f t="shared" si="11"/>
        <v/>
      </c>
      <c r="AZ10" s="57"/>
      <c r="BA10" s="61">
        <v>500</v>
      </c>
      <c r="BB10" s="49">
        <f t="shared" si="12"/>
        <v>3104.4571428571426</v>
      </c>
      <c r="BC10" s="49">
        <f t="shared" si="13"/>
        <v>4000</v>
      </c>
      <c r="BD10" s="49">
        <f t="shared" si="14"/>
        <v>0</v>
      </c>
      <c r="BE10" s="58">
        <v>26.03</v>
      </c>
      <c r="BF10" s="40"/>
      <c r="BG10" s="40"/>
      <c r="BH10" s="35" t="s">
        <v>74</v>
      </c>
      <c r="BI10" s="35" t="s">
        <v>75</v>
      </c>
      <c r="BJ10" s="35" t="s">
        <v>76</v>
      </c>
    </row>
    <row r="11" spans="1:62" ht="21.95" customHeight="1">
      <c r="A11" s="65">
        <v>10</v>
      </c>
      <c r="B11" s="142"/>
      <c r="C11" s="40"/>
      <c r="D11" s="33" t="s">
        <v>62</v>
      </c>
      <c r="E11" s="32"/>
      <c r="F11" s="34" t="s">
        <v>63</v>
      </c>
      <c r="G11" s="35" t="s">
        <v>64</v>
      </c>
      <c r="H11" s="34" t="s">
        <v>105</v>
      </c>
      <c r="I11" s="37" t="str">
        <f t="shared" si="0"/>
        <v>Resin Wastebasket</v>
      </c>
      <c r="J11" s="35" t="s">
        <v>66</v>
      </c>
      <c r="K11" s="33" t="s">
        <v>66</v>
      </c>
      <c r="L11" s="59" t="s">
        <v>106</v>
      </c>
      <c r="M11" s="39" t="s">
        <v>68</v>
      </c>
      <c r="N11" s="40"/>
      <c r="O11" s="40"/>
      <c r="P11" s="41" t="s">
        <v>107</v>
      </c>
      <c r="Q11" s="67"/>
      <c r="R11" s="35" t="s">
        <v>70</v>
      </c>
      <c r="S11" s="68">
        <f>[1]Sunny!Q13</f>
        <v>6.4</v>
      </c>
      <c r="T11" s="35" t="s">
        <v>71</v>
      </c>
      <c r="U11" s="33" t="s">
        <v>310</v>
      </c>
      <c r="V11" s="133">
        <v>43.5</v>
      </c>
      <c r="W11" s="133">
        <v>28.5</v>
      </c>
      <c r="X11" s="133">
        <v>42</v>
      </c>
      <c r="Y11" s="62">
        <v>25.5</v>
      </c>
      <c r="Z11" s="62">
        <v>25.5</v>
      </c>
      <c r="AA11" s="62">
        <v>31.5</v>
      </c>
      <c r="AB11" s="45">
        <v>10</v>
      </c>
      <c r="AC11" s="61">
        <v>1</v>
      </c>
      <c r="AD11" s="46">
        <f t="shared" si="9"/>
        <v>2.0482875000000001E-2</v>
      </c>
      <c r="AE11" s="45">
        <v>63</v>
      </c>
      <c r="AF11" s="47">
        <f t="shared" si="10"/>
        <v>3075.7400999615529</v>
      </c>
      <c r="AG11" s="48">
        <v>2250</v>
      </c>
      <c r="AH11" s="49">
        <f t="shared" si="15"/>
        <v>0.73153125000000008</v>
      </c>
      <c r="AI11" s="50" t="s">
        <v>80</v>
      </c>
      <c r="AJ11" s="51">
        <v>0.23400000000000001</v>
      </c>
      <c r="AK11" s="49">
        <f t="shared" si="1"/>
        <v>1.4976000000000003</v>
      </c>
      <c r="AL11" s="49">
        <f t="shared" si="2"/>
        <v>8.6291312500000004</v>
      </c>
      <c r="AM11" s="52">
        <v>0</v>
      </c>
      <c r="AN11" s="49">
        <f t="shared" si="3"/>
        <v>0</v>
      </c>
      <c r="AO11" s="52">
        <v>0</v>
      </c>
      <c r="AP11" s="49">
        <f t="shared" si="4"/>
        <v>0</v>
      </c>
      <c r="AQ11" s="53">
        <v>0</v>
      </c>
      <c r="AR11" s="52">
        <v>0</v>
      </c>
      <c r="AS11" s="49">
        <f t="shared" si="5"/>
        <v>0</v>
      </c>
      <c r="AT11" s="49">
        <f t="shared" si="6"/>
        <v>0</v>
      </c>
      <c r="AU11" s="49">
        <f t="shared" si="7"/>
        <v>8.6291312500000004</v>
      </c>
      <c r="AV11" s="54">
        <f t="shared" si="8"/>
        <v>0.33622067307692305</v>
      </c>
      <c r="AW11" s="69">
        <v>13</v>
      </c>
      <c r="AX11" s="57"/>
      <c r="AY11" s="54" t="str">
        <f t="shared" si="11"/>
        <v/>
      </c>
      <c r="AZ11" s="57"/>
      <c r="BA11" s="61">
        <v>500</v>
      </c>
      <c r="BB11" s="49">
        <f t="shared" si="12"/>
        <v>4314.5656250000002</v>
      </c>
      <c r="BC11" s="49">
        <f t="shared" si="13"/>
        <v>6500</v>
      </c>
      <c r="BD11" s="49">
        <f t="shared" si="14"/>
        <v>0</v>
      </c>
      <c r="BE11" s="58">
        <v>26.03</v>
      </c>
      <c r="BF11" s="40"/>
      <c r="BG11" s="40"/>
      <c r="BH11" s="35" t="s">
        <v>74</v>
      </c>
      <c r="BI11" s="35" t="s">
        <v>75</v>
      </c>
      <c r="BJ11" s="35" t="s">
        <v>76</v>
      </c>
    </row>
    <row r="12" spans="1:62" ht="21.95" customHeight="1">
      <c r="A12" s="65">
        <v>24</v>
      </c>
      <c r="B12" s="78"/>
      <c r="C12" s="40"/>
      <c r="D12" s="71" t="s">
        <v>108</v>
      </c>
      <c r="E12" s="32"/>
      <c r="F12" s="72" t="s">
        <v>63</v>
      </c>
      <c r="G12" s="39" t="s">
        <v>109</v>
      </c>
      <c r="H12" s="76" t="s">
        <v>102</v>
      </c>
      <c r="I12" s="36" t="s">
        <v>102</v>
      </c>
      <c r="J12" s="39" t="s">
        <v>110</v>
      </c>
      <c r="K12" s="71" t="s">
        <v>110</v>
      </c>
      <c r="L12" s="75" t="s">
        <v>116</v>
      </c>
      <c r="M12" s="39" t="s">
        <v>111</v>
      </c>
      <c r="N12" s="40"/>
      <c r="O12" s="40"/>
      <c r="P12" s="41" t="s">
        <v>117</v>
      </c>
      <c r="Q12" s="77"/>
      <c r="R12" s="73" t="s">
        <v>70</v>
      </c>
      <c r="S12" s="68">
        <f>[1]Sunny!Q27</f>
        <v>4.5</v>
      </c>
      <c r="T12" s="73" t="s">
        <v>71</v>
      </c>
      <c r="U12" s="134" t="s">
        <v>311</v>
      </c>
      <c r="V12" s="135">
        <v>42.5</v>
      </c>
      <c r="W12" s="135">
        <v>36.5</v>
      </c>
      <c r="X12" s="135">
        <v>47.5</v>
      </c>
      <c r="Y12" s="44">
        <v>16.5</v>
      </c>
      <c r="Z12" s="44">
        <v>16.5</v>
      </c>
      <c r="AA12" s="44">
        <v>15.5</v>
      </c>
      <c r="AB12" s="45">
        <v>10</v>
      </c>
      <c r="AC12" s="73">
        <v>1</v>
      </c>
      <c r="AD12" s="46">
        <f t="shared" si="9"/>
        <v>4.2198749999999997E-3</v>
      </c>
      <c r="AE12" s="45">
        <v>63</v>
      </c>
      <c r="AF12" s="47">
        <f t="shared" si="10"/>
        <v>14929.352172753934</v>
      </c>
      <c r="AG12" s="48">
        <v>2250</v>
      </c>
      <c r="AH12" s="49">
        <f t="shared" si="15"/>
        <v>0.15070982142857142</v>
      </c>
      <c r="AI12" s="50" t="s">
        <v>80</v>
      </c>
      <c r="AJ12" s="51">
        <v>0.23400000000000001</v>
      </c>
      <c r="AK12" s="49">
        <f t="shared" si="1"/>
        <v>1.0530000000000002</v>
      </c>
      <c r="AL12" s="49">
        <f t="shared" si="2"/>
        <v>5.7037098214285713</v>
      </c>
      <c r="AM12" s="52">
        <v>0</v>
      </c>
      <c r="AN12" s="49">
        <f t="shared" ref="AN12" si="16">IF(ISERROR(AW12*AM12),"",AW12*AM12)</f>
        <v>0</v>
      </c>
      <c r="AO12" s="52">
        <v>0</v>
      </c>
      <c r="AP12" s="49">
        <f t="shared" si="4"/>
        <v>0</v>
      </c>
      <c r="AQ12" s="53">
        <v>0</v>
      </c>
      <c r="AR12" s="52">
        <v>0</v>
      </c>
      <c r="AS12" s="49">
        <f t="shared" ref="AS12" si="17">IF(ISERROR(AW12*AR12),"",AW12*AR12)</f>
        <v>0</v>
      </c>
      <c r="AT12" s="49">
        <f t="shared" si="6"/>
        <v>0</v>
      </c>
      <c r="AU12" s="49">
        <f t="shared" si="7"/>
        <v>5.7037098214285713</v>
      </c>
      <c r="AV12" s="54">
        <f t="shared" si="8"/>
        <v>0.28703627232142859</v>
      </c>
      <c r="AW12" s="68">
        <v>8</v>
      </c>
      <c r="AX12" s="57"/>
      <c r="AY12" s="54" t="str">
        <f t="shared" si="11"/>
        <v/>
      </c>
      <c r="AZ12" s="57"/>
      <c r="BA12" s="73">
        <v>500</v>
      </c>
      <c r="BB12" s="49">
        <f t="shared" si="12"/>
        <v>2851.8549107142858</v>
      </c>
      <c r="BC12" s="49">
        <f t="shared" si="13"/>
        <v>4000</v>
      </c>
      <c r="BD12" s="49">
        <f t="shared" si="14"/>
        <v>0</v>
      </c>
      <c r="BE12" s="58">
        <v>36.840000000000003</v>
      </c>
      <c r="BF12" s="40"/>
      <c r="BG12" s="40"/>
      <c r="BH12" s="73" t="s">
        <v>74</v>
      </c>
      <c r="BI12" s="73" t="s">
        <v>113</v>
      </c>
      <c r="BJ12" s="73" t="s">
        <v>112</v>
      </c>
    </row>
    <row r="13" spans="1:62" ht="21.95" customHeight="1">
      <c r="A13" s="65">
        <v>25</v>
      </c>
      <c r="B13" s="137"/>
      <c r="C13" s="40"/>
      <c r="D13" s="79" t="s">
        <v>118</v>
      </c>
      <c r="E13" s="32" t="s">
        <v>119</v>
      </c>
      <c r="F13" s="72" t="s">
        <v>63</v>
      </c>
      <c r="G13" s="80" t="s">
        <v>120</v>
      </c>
      <c r="H13" s="37" t="s">
        <v>121</v>
      </c>
      <c r="I13" s="37" t="s">
        <v>122</v>
      </c>
      <c r="J13" s="80" t="s">
        <v>123</v>
      </c>
      <c r="K13" s="81" t="s">
        <v>123</v>
      </c>
      <c r="L13" s="59" t="s">
        <v>124</v>
      </c>
      <c r="M13" s="82" t="s">
        <v>125</v>
      </c>
      <c r="N13" s="40"/>
      <c r="O13" s="40"/>
      <c r="P13" s="67" t="s">
        <v>126</v>
      </c>
      <c r="Q13" s="67"/>
      <c r="R13" s="73" t="s">
        <v>70</v>
      </c>
      <c r="S13" s="68">
        <f>[1]Sunny!Q28</f>
        <v>2.36</v>
      </c>
      <c r="T13" s="73" t="s">
        <v>71</v>
      </c>
      <c r="U13" s="81" t="s">
        <v>127</v>
      </c>
      <c r="V13" s="81">
        <v>45</v>
      </c>
      <c r="W13" s="81">
        <v>38</v>
      </c>
      <c r="X13" s="81">
        <v>50</v>
      </c>
      <c r="Y13" s="83">
        <v>18.2</v>
      </c>
      <c r="Z13" s="83">
        <v>10.6</v>
      </c>
      <c r="AA13" s="83">
        <v>22.6</v>
      </c>
      <c r="AB13" s="45">
        <v>10</v>
      </c>
      <c r="AC13" s="80">
        <v>2</v>
      </c>
      <c r="AD13" s="46">
        <f t="shared" si="9"/>
        <v>4.359992E-3</v>
      </c>
      <c r="AE13" s="45">
        <v>63</v>
      </c>
      <c r="AF13" s="47">
        <f t="shared" si="10"/>
        <v>28899.13559474421</v>
      </c>
      <c r="AG13" s="48">
        <v>2250</v>
      </c>
      <c r="AH13" s="49">
        <f t="shared" si="15"/>
        <v>7.7856999999999996E-2</v>
      </c>
      <c r="AI13" s="84" t="s">
        <v>73</v>
      </c>
      <c r="AJ13" s="70">
        <v>0.218</v>
      </c>
      <c r="AK13" s="49">
        <f t="shared" si="1"/>
        <v>0.51447999999999994</v>
      </c>
      <c r="AL13" s="49">
        <f t="shared" si="2"/>
        <v>2.9523369999999995</v>
      </c>
      <c r="AM13" s="52">
        <v>0</v>
      </c>
      <c r="AN13" s="49">
        <f t="shared" ref="AN13:AN22" si="18">IF(ISERROR(AW13*AM13),"",AW13*AM13)</f>
        <v>0</v>
      </c>
      <c r="AO13" s="52">
        <v>0</v>
      </c>
      <c r="AP13" s="49">
        <f t="shared" si="4"/>
        <v>0</v>
      </c>
      <c r="AQ13" s="53">
        <v>0</v>
      </c>
      <c r="AR13" s="52">
        <v>0</v>
      </c>
      <c r="AS13" s="49">
        <f t="shared" ref="AS13:AS22" si="19">IF(ISERROR(AW13*AR13),"",AW13*AR13)</f>
        <v>0</v>
      </c>
      <c r="AT13" s="49">
        <f t="shared" si="6"/>
        <v>0</v>
      </c>
      <c r="AU13" s="49">
        <f t="shared" si="7"/>
        <v>2.9523369999999995</v>
      </c>
      <c r="AV13" s="54">
        <f t="shared" si="8"/>
        <v>0.45828678899082581</v>
      </c>
      <c r="AW13" s="85">
        <v>5.45</v>
      </c>
      <c r="AX13" s="57"/>
      <c r="AY13" s="54" t="str">
        <f t="shared" si="11"/>
        <v/>
      </c>
      <c r="AZ13" s="57"/>
      <c r="BA13" s="61">
        <v>1000</v>
      </c>
      <c r="BB13" s="49">
        <f t="shared" si="12"/>
        <v>2952.3369999999995</v>
      </c>
      <c r="BC13" s="49">
        <f t="shared" si="13"/>
        <v>5450</v>
      </c>
      <c r="BD13" s="49">
        <f t="shared" si="14"/>
        <v>0</v>
      </c>
      <c r="BE13" s="58">
        <v>42.75</v>
      </c>
      <c r="BF13" s="40"/>
      <c r="BG13" s="40"/>
      <c r="BH13" s="86" t="s">
        <v>74</v>
      </c>
      <c r="BI13" s="83" t="s">
        <v>128</v>
      </c>
      <c r="BJ13" s="83" t="s">
        <v>129</v>
      </c>
    </row>
    <row r="14" spans="1:62" ht="21.95" customHeight="1">
      <c r="A14" s="65">
        <v>26</v>
      </c>
      <c r="B14" s="138"/>
      <c r="C14" s="40"/>
      <c r="D14" s="79" t="s">
        <v>130</v>
      </c>
      <c r="E14" s="32" t="s">
        <v>119</v>
      </c>
      <c r="F14" s="72" t="s">
        <v>63</v>
      </c>
      <c r="G14" s="80" t="s">
        <v>120</v>
      </c>
      <c r="H14" s="37" t="s">
        <v>131</v>
      </c>
      <c r="I14" s="37" t="s">
        <v>132</v>
      </c>
      <c r="J14" s="80" t="s">
        <v>123</v>
      </c>
      <c r="K14" s="81" t="s">
        <v>123</v>
      </c>
      <c r="L14" s="59" t="s">
        <v>133</v>
      </c>
      <c r="M14" s="82" t="s">
        <v>134</v>
      </c>
      <c r="N14" s="40"/>
      <c r="O14" s="40"/>
      <c r="P14" s="67" t="s">
        <v>135</v>
      </c>
      <c r="Q14" s="67"/>
      <c r="R14" s="73" t="s">
        <v>70</v>
      </c>
      <c r="S14" s="68">
        <f>[1]Sunny!Q29</f>
        <v>1.85</v>
      </c>
      <c r="T14" s="73" t="s">
        <v>71</v>
      </c>
      <c r="U14" s="81" t="s">
        <v>312</v>
      </c>
      <c r="V14" s="81">
        <v>45</v>
      </c>
      <c r="W14" s="81">
        <v>38</v>
      </c>
      <c r="X14" s="81">
        <v>50</v>
      </c>
      <c r="Y14" s="83">
        <v>13.2</v>
      </c>
      <c r="Z14" s="83">
        <v>8.6999999999999993</v>
      </c>
      <c r="AA14" s="83">
        <v>13</v>
      </c>
      <c r="AB14" s="45">
        <v>10</v>
      </c>
      <c r="AC14" s="80">
        <v>1</v>
      </c>
      <c r="AD14" s="46">
        <f t="shared" si="9"/>
        <v>1.4929199999999998E-3</v>
      </c>
      <c r="AE14" s="45">
        <v>63</v>
      </c>
      <c r="AF14" s="47">
        <f t="shared" si="10"/>
        <v>42199.18013021462</v>
      </c>
      <c r="AG14" s="48">
        <v>2250</v>
      </c>
      <c r="AH14" s="49">
        <f t="shared" si="15"/>
        <v>5.3318571428571424E-2</v>
      </c>
      <c r="AI14" s="84" t="s">
        <v>136</v>
      </c>
      <c r="AJ14" s="70">
        <v>0.26</v>
      </c>
      <c r="AK14" s="49">
        <f t="shared" si="1"/>
        <v>0.48100000000000004</v>
      </c>
      <c r="AL14" s="49">
        <f t="shared" si="2"/>
        <v>2.3843185714285715</v>
      </c>
      <c r="AM14" s="52">
        <v>0</v>
      </c>
      <c r="AN14" s="49">
        <f t="shared" si="18"/>
        <v>0</v>
      </c>
      <c r="AO14" s="52">
        <v>0</v>
      </c>
      <c r="AP14" s="49">
        <f t="shared" si="4"/>
        <v>0</v>
      </c>
      <c r="AQ14" s="53">
        <v>0</v>
      </c>
      <c r="AR14" s="52">
        <v>0</v>
      </c>
      <c r="AS14" s="49">
        <f t="shared" si="19"/>
        <v>0</v>
      </c>
      <c r="AT14" s="49">
        <f t="shared" si="6"/>
        <v>0</v>
      </c>
      <c r="AU14" s="49">
        <f t="shared" si="7"/>
        <v>2.3843185714285715</v>
      </c>
      <c r="AV14" s="54">
        <f t="shared" si="8"/>
        <v>0.3555895752895753</v>
      </c>
      <c r="AW14" s="85">
        <v>3.7</v>
      </c>
      <c r="AX14" s="57"/>
      <c r="AY14" s="54" t="str">
        <f t="shared" si="11"/>
        <v/>
      </c>
      <c r="AZ14" s="57"/>
      <c r="BA14" s="61">
        <v>500</v>
      </c>
      <c r="BB14" s="49">
        <f t="shared" si="12"/>
        <v>1192.1592857142857</v>
      </c>
      <c r="BC14" s="49">
        <f t="shared" si="13"/>
        <v>1850</v>
      </c>
      <c r="BD14" s="49">
        <f t="shared" si="14"/>
        <v>0</v>
      </c>
      <c r="BE14" s="58">
        <v>42.75</v>
      </c>
      <c r="BF14" s="40"/>
      <c r="BG14" s="40"/>
      <c r="BH14" s="86" t="s">
        <v>74</v>
      </c>
      <c r="BI14" s="83" t="s">
        <v>128</v>
      </c>
      <c r="BJ14" s="83" t="s">
        <v>129</v>
      </c>
    </row>
    <row r="15" spans="1:62" ht="21.95" customHeight="1">
      <c r="A15" s="65">
        <v>27</v>
      </c>
      <c r="B15" s="138"/>
      <c r="C15" s="40"/>
      <c r="D15" s="79" t="s">
        <v>130</v>
      </c>
      <c r="E15" s="32" t="s">
        <v>119</v>
      </c>
      <c r="F15" s="72" t="s">
        <v>63</v>
      </c>
      <c r="G15" s="80" t="s">
        <v>120</v>
      </c>
      <c r="H15" s="37" t="s">
        <v>137</v>
      </c>
      <c r="I15" s="37" t="s">
        <v>138</v>
      </c>
      <c r="J15" s="80" t="s">
        <v>123</v>
      </c>
      <c r="K15" s="81" t="s">
        <v>123</v>
      </c>
      <c r="L15" s="59" t="s">
        <v>82</v>
      </c>
      <c r="M15" s="82" t="s">
        <v>134</v>
      </c>
      <c r="N15" s="40"/>
      <c r="O15" s="40"/>
      <c r="P15" s="67" t="s">
        <v>139</v>
      </c>
      <c r="Q15" s="67"/>
      <c r="R15" s="73" t="s">
        <v>70</v>
      </c>
      <c r="S15" s="68">
        <f>[1]Sunny!Q30</f>
        <v>1.75</v>
      </c>
      <c r="T15" s="73" t="s">
        <v>71</v>
      </c>
      <c r="U15" s="81" t="s">
        <v>313</v>
      </c>
      <c r="V15" s="81">
        <v>45</v>
      </c>
      <c r="W15" s="81">
        <v>38</v>
      </c>
      <c r="X15" s="81">
        <v>50</v>
      </c>
      <c r="Y15" s="83">
        <v>9.5</v>
      </c>
      <c r="Z15" s="83">
        <v>9.5</v>
      </c>
      <c r="AA15" s="83">
        <v>13</v>
      </c>
      <c r="AB15" s="45">
        <v>10</v>
      </c>
      <c r="AC15" s="80">
        <v>1</v>
      </c>
      <c r="AD15" s="46">
        <f t="shared" si="9"/>
        <v>1.17325E-3</v>
      </c>
      <c r="AE15" s="45">
        <v>63</v>
      </c>
      <c r="AF15" s="47">
        <f t="shared" si="10"/>
        <v>53696.995525250371</v>
      </c>
      <c r="AG15" s="48">
        <v>2250</v>
      </c>
      <c r="AH15" s="49">
        <f t="shared" si="15"/>
        <v>4.1901785714285718E-2</v>
      </c>
      <c r="AI15" s="84" t="s">
        <v>136</v>
      </c>
      <c r="AJ15" s="70">
        <v>0.26</v>
      </c>
      <c r="AK15" s="49">
        <f t="shared" si="1"/>
        <v>0.45500000000000002</v>
      </c>
      <c r="AL15" s="49">
        <f t="shared" si="2"/>
        <v>2.2469017857142859</v>
      </c>
      <c r="AM15" s="52">
        <v>0</v>
      </c>
      <c r="AN15" s="49">
        <f t="shared" si="18"/>
        <v>0</v>
      </c>
      <c r="AO15" s="52">
        <v>0</v>
      </c>
      <c r="AP15" s="49">
        <f t="shared" si="4"/>
        <v>0</v>
      </c>
      <c r="AQ15" s="53">
        <v>0</v>
      </c>
      <c r="AR15" s="52">
        <v>0</v>
      </c>
      <c r="AS15" s="49">
        <f t="shared" si="19"/>
        <v>0</v>
      </c>
      <c r="AT15" s="49">
        <f t="shared" si="6"/>
        <v>0</v>
      </c>
      <c r="AU15" s="49">
        <f t="shared" si="7"/>
        <v>2.2469017857142859</v>
      </c>
      <c r="AV15" s="54">
        <f t="shared" si="8"/>
        <v>0.36706991951710255</v>
      </c>
      <c r="AW15" s="85">
        <v>3.55</v>
      </c>
      <c r="AX15" s="57"/>
      <c r="AY15" s="54" t="str">
        <f t="shared" si="11"/>
        <v/>
      </c>
      <c r="AZ15" s="57"/>
      <c r="BA15" s="61">
        <v>500</v>
      </c>
      <c r="BB15" s="49">
        <f t="shared" si="12"/>
        <v>1123.4508928571429</v>
      </c>
      <c r="BC15" s="49">
        <f t="shared" si="13"/>
        <v>1775</v>
      </c>
      <c r="BD15" s="49">
        <f t="shared" si="14"/>
        <v>0</v>
      </c>
      <c r="BE15" s="58">
        <v>42.75</v>
      </c>
      <c r="BF15" s="40"/>
      <c r="BG15" s="40"/>
      <c r="BH15" s="86" t="s">
        <v>74</v>
      </c>
      <c r="BI15" s="83" t="s">
        <v>128</v>
      </c>
      <c r="BJ15" s="83" t="s">
        <v>129</v>
      </c>
    </row>
    <row r="16" spans="1:62" ht="21.95" customHeight="1">
      <c r="A16" s="65">
        <v>28</v>
      </c>
      <c r="B16" s="138"/>
      <c r="C16" s="40"/>
      <c r="D16" s="79" t="s">
        <v>140</v>
      </c>
      <c r="E16" s="32" t="s">
        <v>119</v>
      </c>
      <c r="F16" s="72" t="s">
        <v>63</v>
      </c>
      <c r="G16" s="80" t="s">
        <v>120</v>
      </c>
      <c r="H16" s="37" t="s">
        <v>141</v>
      </c>
      <c r="I16" s="37" t="s">
        <v>142</v>
      </c>
      <c r="J16" s="80" t="s">
        <v>123</v>
      </c>
      <c r="K16" s="81" t="s">
        <v>123</v>
      </c>
      <c r="L16" s="59" t="s">
        <v>143</v>
      </c>
      <c r="M16" s="82" t="s">
        <v>144</v>
      </c>
      <c r="N16" s="40"/>
      <c r="O16" s="40"/>
      <c r="P16" s="67" t="s">
        <v>145</v>
      </c>
      <c r="Q16" s="67"/>
      <c r="R16" s="73" t="s">
        <v>70</v>
      </c>
      <c r="S16" s="68">
        <f>[1]Sunny!Q31</f>
        <v>1.49</v>
      </c>
      <c r="T16" s="73" t="s">
        <v>71</v>
      </c>
      <c r="U16" s="81" t="s">
        <v>314</v>
      </c>
      <c r="V16" s="81">
        <v>45</v>
      </c>
      <c r="W16" s="81">
        <v>38</v>
      </c>
      <c r="X16" s="81">
        <v>50</v>
      </c>
      <c r="Y16" s="83">
        <v>15.7</v>
      </c>
      <c r="Z16" s="83">
        <v>4.7</v>
      </c>
      <c r="AA16" s="83">
        <v>12.2</v>
      </c>
      <c r="AB16" s="45">
        <v>10</v>
      </c>
      <c r="AC16" s="80">
        <v>1</v>
      </c>
      <c r="AD16" s="46">
        <f t="shared" si="9"/>
        <v>9.0023800000000004E-4</v>
      </c>
      <c r="AE16" s="45">
        <v>63</v>
      </c>
      <c r="AF16" s="47">
        <f t="shared" si="10"/>
        <v>69981.49378275522</v>
      </c>
      <c r="AG16" s="48">
        <v>2250</v>
      </c>
      <c r="AH16" s="49">
        <f t="shared" si="15"/>
        <v>3.2151357142857148E-2</v>
      </c>
      <c r="AI16" s="84" t="s">
        <v>136</v>
      </c>
      <c r="AJ16" s="70">
        <v>0.26</v>
      </c>
      <c r="AK16" s="49">
        <f t="shared" si="1"/>
        <v>0.38740000000000002</v>
      </c>
      <c r="AL16" s="49">
        <f t="shared" si="2"/>
        <v>1.9095513571428571</v>
      </c>
      <c r="AM16" s="52">
        <v>0</v>
      </c>
      <c r="AN16" s="49">
        <f t="shared" si="18"/>
        <v>0</v>
      </c>
      <c r="AO16" s="52">
        <v>0</v>
      </c>
      <c r="AP16" s="49">
        <f t="shared" si="4"/>
        <v>0</v>
      </c>
      <c r="AQ16" s="53">
        <v>0</v>
      </c>
      <c r="AR16" s="52">
        <v>0</v>
      </c>
      <c r="AS16" s="49">
        <f t="shared" si="19"/>
        <v>0</v>
      </c>
      <c r="AT16" s="49">
        <f t="shared" si="6"/>
        <v>0</v>
      </c>
      <c r="AU16" s="49">
        <f t="shared" si="7"/>
        <v>1.9095513571428571</v>
      </c>
      <c r="AV16" s="54">
        <f t="shared" si="8"/>
        <v>0.44650685300207044</v>
      </c>
      <c r="AW16" s="85">
        <v>3.45</v>
      </c>
      <c r="AX16" s="57"/>
      <c r="AY16" s="54" t="str">
        <f t="shared" si="11"/>
        <v/>
      </c>
      <c r="AZ16" s="57"/>
      <c r="BA16" s="61">
        <v>500</v>
      </c>
      <c r="BB16" s="49">
        <f t="shared" si="12"/>
        <v>954.77567857142856</v>
      </c>
      <c r="BC16" s="49">
        <f t="shared" si="13"/>
        <v>1725</v>
      </c>
      <c r="BD16" s="49">
        <f t="shared" si="14"/>
        <v>0</v>
      </c>
      <c r="BE16" s="58">
        <v>42.75</v>
      </c>
      <c r="BF16" s="40"/>
      <c r="BG16" s="40"/>
      <c r="BH16" s="86" t="s">
        <v>74</v>
      </c>
      <c r="BI16" s="83" t="s">
        <v>128</v>
      </c>
      <c r="BJ16" s="83" t="s">
        <v>129</v>
      </c>
    </row>
    <row r="17" spans="1:62" ht="21.95" customHeight="1">
      <c r="A17" s="65">
        <v>29</v>
      </c>
      <c r="B17" s="138"/>
      <c r="C17" s="40"/>
      <c r="D17" s="79" t="s">
        <v>130</v>
      </c>
      <c r="E17" s="32" t="s">
        <v>119</v>
      </c>
      <c r="F17" s="72" t="s">
        <v>63</v>
      </c>
      <c r="G17" s="80" t="s">
        <v>120</v>
      </c>
      <c r="H17" s="87" t="s">
        <v>146</v>
      </c>
      <c r="I17" s="87" t="s">
        <v>147</v>
      </c>
      <c r="J17" s="80" t="s">
        <v>123</v>
      </c>
      <c r="K17" s="81" t="s">
        <v>123</v>
      </c>
      <c r="L17" s="59" t="s">
        <v>148</v>
      </c>
      <c r="M17" s="82" t="s">
        <v>149</v>
      </c>
      <c r="N17" s="40"/>
      <c r="O17" s="40"/>
      <c r="P17" s="67" t="s">
        <v>150</v>
      </c>
      <c r="Q17" s="67"/>
      <c r="R17" s="73" t="s">
        <v>70</v>
      </c>
      <c r="S17" s="68">
        <f>[1]Sunny!Q32</f>
        <v>2.72</v>
      </c>
      <c r="T17" s="73" t="s">
        <v>71</v>
      </c>
      <c r="U17" s="81" t="s">
        <v>315</v>
      </c>
      <c r="V17" s="81">
        <v>45</v>
      </c>
      <c r="W17" s="81">
        <v>38</v>
      </c>
      <c r="X17" s="81">
        <v>50</v>
      </c>
      <c r="Y17" s="83">
        <v>26.1</v>
      </c>
      <c r="Z17" s="83">
        <v>4.5</v>
      </c>
      <c r="AA17" s="83">
        <v>16</v>
      </c>
      <c r="AB17" s="45">
        <v>10</v>
      </c>
      <c r="AC17" s="80">
        <v>1</v>
      </c>
      <c r="AD17" s="46">
        <f t="shared" si="9"/>
        <v>1.8792000000000001E-3</v>
      </c>
      <c r="AE17" s="45">
        <v>63</v>
      </c>
      <c r="AF17" s="47">
        <f t="shared" si="10"/>
        <v>33524.904214559385</v>
      </c>
      <c r="AG17" s="48">
        <v>2250</v>
      </c>
      <c r="AH17" s="49">
        <f t="shared" si="15"/>
        <v>6.7114285714285724E-2</v>
      </c>
      <c r="AI17" s="88" t="s">
        <v>136</v>
      </c>
      <c r="AJ17" s="70">
        <v>0.26</v>
      </c>
      <c r="AK17" s="49">
        <f t="shared" si="1"/>
        <v>0.70720000000000005</v>
      </c>
      <c r="AL17" s="49">
        <f t="shared" si="2"/>
        <v>3.4943142857142862</v>
      </c>
      <c r="AM17" s="52">
        <v>0</v>
      </c>
      <c r="AN17" s="49">
        <f t="shared" si="18"/>
        <v>0</v>
      </c>
      <c r="AO17" s="52">
        <v>0</v>
      </c>
      <c r="AP17" s="49">
        <f t="shared" si="4"/>
        <v>0</v>
      </c>
      <c r="AQ17" s="53">
        <v>0</v>
      </c>
      <c r="AR17" s="52">
        <v>0</v>
      </c>
      <c r="AS17" s="49">
        <f t="shared" si="19"/>
        <v>0</v>
      </c>
      <c r="AT17" s="49">
        <f t="shared" si="6"/>
        <v>0</v>
      </c>
      <c r="AU17" s="49">
        <f t="shared" si="7"/>
        <v>3.4943142857142862</v>
      </c>
      <c r="AV17" s="54">
        <f t="shared" si="8"/>
        <v>0.53409142857142855</v>
      </c>
      <c r="AW17" s="85">
        <v>7.5</v>
      </c>
      <c r="AX17" s="57"/>
      <c r="AY17" s="54" t="str">
        <f t="shared" si="11"/>
        <v/>
      </c>
      <c r="AZ17" s="57"/>
      <c r="BA17" s="61">
        <v>500</v>
      </c>
      <c r="BB17" s="49">
        <f t="shared" si="12"/>
        <v>1747.1571428571431</v>
      </c>
      <c r="BC17" s="49">
        <f t="shared" si="13"/>
        <v>3750</v>
      </c>
      <c r="BD17" s="49">
        <f t="shared" si="14"/>
        <v>0</v>
      </c>
      <c r="BE17" s="58">
        <v>42.75</v>
      </c>
      <c r="BF17" s="40"/>
      <c r="BG17" s="40"/>
      <c r="BH17" s="86" t="s">
        <v>74</v>
      </c>
      <c r="BI17" s="83" t="s">
        <v>128</v>
      </c>
      <c r="BJ17" s="83" t="s">
        <v>129</v>
      </c>
    </row>
    <row r="18" spans="1:62" ht="21.95" customHeight="1">
      <c r="A18" s="65">
        <v>30</v>
      </c>
      <c r="B18" s="138"/>
      <c r="C18" s="40"/>
      <c r="D18" s="79" t="s">
        <v>130</v>
      </c>
      <c r="E18" s="32" t="s">
        <v>119</v>
      </c>
      <c r="F18" s="72" t="s">
        <v>63</v>
      </c>
      <c r="G18" s="80" t="s">
        <v>120</v>
      </c>
      <c r="H18" s="37" t="s">
        <v>151</v>
      </c>
      <c r="I18" s="37" t="s">
        <v>152</v>
      </c>
      <c r="J18" s="80" t="s">
        <v>123</v>
      </c>
      <c r="K18" s="81" t="s">
        <v>123</v>
      </c>
      <c r="L18" s="59" t="s">
        <v>153</v>
      </c>
      <c r="M18" s="82" t="s">
        <v>134</v>
      </c>
      <c r="N18" s="40"/>
      <c r="O18" s="40"/>
      <c r="P18" s="67" t="s">
        <v>154</v>
      </c>
      <c r="Q18" s="67"/>
      <c r="R18" s="73" t="s">
        <v>70</v>
      </c>
      <c r="S18" s="68">
        <f>[1]Sunny!Q33</f>
        <v>2.85</v>
      </c>
      <c r="T18" s="73" t="s">
        <v>71</v>
      </c>
      <c r="U18" s="81" t="s">
        <v>316</v>
      </c>
      <c r="V18" s="81">
        <v>45</v>
      </c>
      <c r="W18" s="81">
        <v>38</v>
      </c>
      <c r="X18" s="81">
        <v>50</v>
      </c>
      <c r="Y18" s="83">
        <v>12.2</v>
      </c>
      <c r="Z18" s="83">
        <v>12.2</v>
      </c>
      <c r="AA18" s="83">
        <v>12.9</v>
      </c>
      <c r="AB18" s="45">
        <v>10</v>
      </c>
      <c r="AC18" s="80">
        <v>1</v>
      </c>
      <c r="AD18" s="46">
        <f t="shared" si="9"/>
        <v>1.9200359999999997E-3</v>
      </c>
      <c r="AE18" s="45">
        <v>63</v>
      </c>
      <c r="AF18" s="47">
        <f t="shared" si="10"/>
        <v>32811.884777160434</v>
      </c>
      <c r="AG18" s="48">
        <v>2250</v>
      </c>
      <c r="AH18" s="49">
        <f t="shared" si="15"/>
        <v>6.8572714285714279E-2</v>
      </c>
      <c r="AI18" s="84" t="s">
        <v>136</v>
      </c>
      <c r="AJ18" s="70">
        <v>0.26</v>
      </c>
      <c r="AK18" s="49">
        <f t="shared" si="1"/>
        <v>0.7410000000000001</v>
      </c>
      <c r="AL18" s="49">
        <f t="shared" si="2"/>
        <v>3.6595727142857144</v>
      </c>
      <c r="AM18" s="52">
        <v>0</v>
      </c>
      <c r="AN18" s="49">
        <f t="shared" si="18"/>
        <v>0</v>
      </c>
      <c r="AO18" s="52">
        <v>0</v>
      </c>
      <c r="AP18" s="49">
        <f t="shared" si="4"/>
        <v>0</v>
      </c>
      <c r="AQ18" s="53">
        <v>0</v>
      </c>
      <c r="AR18" s="52">
        <v>0</v>
      </c>
      <c r="AS18" s="49">
        <f t="shared" si="19"/>
        <v>0</v>
      </c>
      <c r="AT18" s="49">
        <f t="shared" si="6"/>
        <v>0</v>
      </c>
      <c r="AU18" s="49">
        <f t="shared" si="7"/>
        <v>3.6595727142857144</v>
      </c>
      <c r="AV18" s="54">
        <f t="shared" si="8"/>
        <v>0.31596771695594117</v>
      </c>
      <c r="AW18" s="85">
        <v>5.35</v>
      </c>
      <c r="AX18" s="57"/>
      <c r="AY18" s="54" t="str">
        <f t="shared" si="11"/>
        <v/>
      </c>
      <c r="AZ18" s="57"/>
      <c r="BA18" s="61">
        <v>500</v>
      </c>
      <c r="BB18" s="49">
        <f t="shared" si="12"/>
        <v>1829.7863571428572</v>
      </c>
      <c r="BC18" s="49">
        <f t="shared" si="13"/>
        <v>2675</v>
      </c>
      <c r="BD18" s="49">
        <f t="shared" si="14"/>
        <v>0</v>
      </c>
      <c r="BE18" s="58">
        <v>42.75</v>
      </c>
      <c r="BF18" s="40"/>
      <c r="BG18" s="40"/>
      <c r="BH18" s="86" t="s">
        <v>74</v>
      </c>
      <c r="BI18" s="83" t="s">
        <v>128</v>
      </c>
      <c r="BJ18" s="83" t="s">
        <v>129</v>
      </c>
    </row>
    <row r="19" spans="1:62" ht="21.95" customHeight="1">
      <c r="A19" s="65">
        <v>31</v>
      </c>
      <c r="B19" s="138"/>
      <c r="C19" s="40"/>
      <c r="D19" s="79" t="s">
        <v>130</v>
      </c>
      <c r="E19" s="32" t="s">
        <v>119</v>
      </c>
      <c r="F19" s="72" t="s">
        <v>63</v>
      </c>
      <c r="G19" s="80" t="s">
        <v>120</v>
      </c>
      <c r="H19" s="89" t="s">
        <v>155</v>
      </c>
      <c r="I19" s="90" t="s">
        <v>156</v>
      </c>
      <c r="J19" s="80" t="s">
        <v>123</v>
      </c>
      <c r="K19" s="81" t="s">
        <v>123</v>
      </c>
      <c r="L19" s="61" t="s">
        <v>157</v>
      </c>
      <c r="M19" s="82" t="s">
        <v>134</v>
      </c>
      <c r="N19" s="40"/>
      <c r="O19" s="40"/>
      <c r="P19" s="67" t="s">
        <v>158</v>
      </c>
      <c r="Q19" s="67"/>
      <c r="R19" s="73" t="s">
        <v>70</v>
      </c>
      <c r="S19" s="68">
        <f>[1]Sunny!Q34</f>
        <v>4.49</v>
      </c>
      <c r="T19" s="73" t="s">
        <v>71</v>
      </c>
      <c r="U19" s="81" t="s">
        <v>317</v>
      </c>
      <c r="V19" s="81">
        <v>45</v>
      </c>
      <c r="W19" s="81">
        <v>38</v>
      </c>
      <c r="X19" s="81">
        <v>50</v>
      </c>
      <c r="Y19" s="83">
        <v>21.2</v>
      </c>
      <c r="Z19" s="83">
        <v>21.2</v>
      </c>
      <c r="AA19" s="83">
        <v>22</v>
      </c>
      <c r="AB19" s="45">
        <v>10</v>
      </c>
      <c r="AC19" s="80">
        <v>1</v>
      </c>
      <c r="AD19" s="46">
        <f t="shared" si="9"/>
        <v>9.8876800000000011E-3</v>
      </c>
      <c r="AE19" s="45">
        <v>63</v>
      </c>
      <c r="AF19" s="47">
        <f t="shared" si="10"/>
        <v>6371.5654228292169</v>
      </c>
      <c r="AG19" s="48">
        <v>2250</v>
      </c>
      <c r="AH19" s="49">
        <f t="shared" si="15"/>
        <v>0.3531314285714286</v>
      </c>
      <c r="AI19" s="84" t="s">
        <v>136</v>
      </c>
      <c r="AJ19" s="70">
        <v>0.26</v>
      </c>
      <c r="AK19" s="49">
        <f t="shared" si="1"/>
        <v>1.1674</v>
      </c>
      <c r="AL19" s="49">
        <f t="shared" si="2"/>
        <v>6.0105314285714284</v>
      </c>
      <c r="AM19" s="52">
        <v>0</v>
      </c>
      <c r="AN19" s="49">
        <f t="shared" si="18"/>
        <v>0</v>
      </c>
      <c r="AO19" s="52">
        <v>0</v>
      </c>
      <c r="AP19" s="49">
        <f t="shared" si="4"/>
        <v>0</v>
      </c>
      <c r="AQ19" s="53">
        <v>0</v>
      </c>
      <c r="AR19" s="52">
        <v>0</v>
      </c>
      <c r="AS19" s="49">
        <f t="shared" si="19"/>
        <v>0</v>
      </c>
      <c r="AT19" s="49">
        <f t="shared" si="6"/>
        <v>0</v>
      </c>
      <c r="AU19" s="49">
        <f t="shared" si="7"/>
        <v>6.0105314285714284</v>
      </c>
      <c r="AV19" s="54">
        <f t="shared" si="8"/>
        <v>0.31308212244897959</v>
      </c>
      <c r="AW19" s="91">
        <v>8.75</v>
      </c>
      <c r="AX19" s="57"/>
      <c r="AY19" s="54" t="str">
        <f t="shared" si="11"/>
        <v/>
      </c>
      <c r="AZ19" s="57"/>
      <c r="BA19" s="61">
        <v>500</v>
      </c>
      <c r="BB19" s="49">
        <f t="shared" si="12"/>
        <v>3005.2657142857142</v>
      </c>
      <c r="BC19" s="49">
        <f t="shared" si="13"/>
        <v>4375</v>
      </c>
      <c r="BD19" s="49">
        <f t="shared" si="14"/>
        <v>0</v>
      </c>
      <c r="BE19" s="58">
        <v>42.75</v>
      </c>
      <c r="BF19" s="40"/>
      <c r="BG19" s="40"/>
      <c r="BH19" s="86" t="s">
        <v>74</v>
      </c>
      <c r="BI19" s="83" t="s">
        <v>128</v>
      </c>
      <c r="BJ19" s="83" t="s">
        <v>129</v>
      </c>
    </row>
    <row r="20" spans="1:62" ht="21.95" customHeight="1">
      <c r="A20" s="65">
        <v>32</v>
      </c>
      <c r="B20" s="138"/>
      <c r="C20" s="40"/>
      <c r="D20" s="79" t="s">
        <v>130</v>
      </c>
      <c r="E20" s="32" t="s">
        <v>119</v>
      </c>
      <c r="F20" s="72" t="s">
        <v>63</v>
      </c>
      <c r="G20" s="80" t="s">
        <v>120</v>
      </c>
      <c r="H20" s="87" t="s">
        <v>159</v>
      </c>
      <c r="I20" s="92" t="s">
        <v>160</v>
      </c>
      <c r="J20" s="80" t="s">
        <v>123</v>
      </c>
      <c r="K20" s="81" t="s">
        <v>123</v>
      </c>
      <c r="L20" s="59" t="s">
        <v>161</v>
      </c>
      <c r="M20" s="82" t="s">
        <v>134</v>
      </c>
      <c r="N20" s="40"/>
      <c r="O20" s="40"/>
      <c r="P20" s="67" t="s">
        <v>162</v>
      </c>
      <c r="Q20" s="67"/>
      <c r="R20" s="73" t="s">
        <v>70</v>
      </c>
      <c r="S20" s="68">
        <f>[1]Sunny!Q35</f>
        <v>8.34</v>
      </c>
      <c r="T20" s="73" t="s">
        <v>71</v>
      </c>
      <c r="U20" s="81" t="s">
        <v>318</v>
      </c>
      <c r="V20" s="81">
        <v>45</v>
      </c>
      <c r="W20" s="81">
        <v>38</v>
      </c>
      <c r="X20" s="81">
        <v>50</v>
      </c>
      <c r="Y20" s="83">
        <v>26.1</v>
      </c>
      <c r="Z20" s="83">
        <v>26.1</v>
      </c>
      <c r="AA20" s="83">
        <v>31.4</v>
      </c>
      <c r="AB20" s="45">
        <v>10</v>
      </c>
      <c r="AC20" s="80">
        <v>1</v>
      </c>
      <c r="AD20" s="46">
        <f t="shared" si="9"/>
        <v>2.1389993999999999E-2</v>
      </c>
      <c r="AE20" s="45">
        <v>63</v>
      </c>
      <c r="AF20" s="47">
        <f t="shared" si="10"/>
        <v>2945.3023689487713</v>
      </c>
      <c r="AG20" s="48">
        <v>2250</v>
      </c>
      <c r="AH20" s="49">
        <f t="shared" si="15"/>
        <v>0.76392835714285712</v>
      </c>
      <c r="AI20" s="88" t="s">
        <v>136</v>
      </c>
      <c r="AJ20" s="70">
        <v>0.26</v>
      </c>
      <c r="AK20" s="49">
        <f t="shared" si="1"/>
        <v>2.1684000000000001</v>
      </c>
      <c r="AL20" s="49">
        <f t="shared" si="2"/>
        <v>11.272328357142857</v>
      </c>
      <c r="AM20" s="52">
        <v>0</v>
      </c>
      <c r="AN20" s="49">
        <f t="shared" si="18"/>
        <v>0</v>
      </c>
      <c r="AO20" s="52">
        <v>0</v>
      </c>
      <c r="AP20" s="49">
        <f t="shared" si="4"/>
        <v>0</v>
      </c>
      <c r="AQ20" s="53">
        <v>0</v>
      </c>
      <c r="AR20" s="52">
        <v>0</v>
      </c>
      <c r="AS20" s="49">
        <f t="shared" si="19"/>
        <v>0</v>
      </c>
      <c r="AT20" s="49">
        <f t="shared" si="6"/>
        <v>0</v>
      </c>
      <c r="AU20" s="49">
        <f t="shared" si="7"/>
        <v>11.272328357142857</v>
      </c>
      <c r="AV20" s="54">
        <f t="shared" si="8"/>
        <v>0.30202301194161868</v>
      </c>
      <c r="AW20" s="93">
        <v>16.149999999999999</v>
      </c>
      <c r="AX20" s="57"/>
      <c r="AY20" s="54" t="str">
        <f t="shared" si="11"/>
        <v/>
      </c>
      <c r="AZ20" s="57"/>
      <c r="BA20" s="61">
        <v>500</v>
      </c>
      <c r="BB20" s="49">
        <f t="shared" si="12"/>
        <v>5636.1641785714291</v>
      </c>
      <c r="BC20" s="49">
        <f t="shared" si="13"/>
        <v>8074.9999999999991</v>
      </c>
      <c r="BD20" s="49">
        <f t="shared" si="14"/>
        <v>0</v>
      </c>
      <c r="BE20" s="58">
        <v>42.75</v>
      </c>
      <c r="BF20" s="40"/>
      <c r="BG20" s="40"/>
      <c r="BH20" s="86" t="s">
        <v>74</v>
      </c>
      <c r="BI20" s="83" t="s">
        <v>128</v>
      </c>
      <c r="BJ20" s="83" t="s">
        <v>129</v>
      </c>
    </row>
    <row r="21" spans="1:62" ht="21.95" customHeight="1">
      <c r="A21" s="65">
        <v>33</v>
      </c>
      <c r="B21" s="138"/>
      <c r="C21" s="40"/>
      <c r="D21" s="79" t="s">
        <v>130</v>
      </c>
      <c r="E21" s="32" t="s">
        <v>119</v>
      </c>
      <c r="F21" s="72" t="s">
        <v>63</v>
      </c>
      <c r="G21" s="80" t="s">
        <v>120</v>
      </c>
      <c r="H21" s="94" t="s">
        <v>163</v>
      </c>
      <c r="I21" s="94" t="s">
        <v>164</v>
      </c>
      <c r="J21" s="80" t="s">
        <v>123</v>
      </c>
      <c r="K21" s="81" t="s">
        <v>123</v>
      </c>
      <c r="L21" s="61" t="s">
        <v>165</v>
      </c>
      <c r="M21" s="82" t="s">
        <v>134</v>
      </c>
      <c r="N21" s="40"/>
      <c r="O21" s="40"/>
      <c r="P21" s="67" t="s">
        <v>166</v>
      </c>
      <c r="Q21" s="67"/>
      <c r="R21" s="73" t="s">
        <v>70</v>
      </c>
      <c r="S21" s="68">
        <f>[1]Sunny!Q36</f>
        <v>4.67</v>
      </c>
      <c r="T21" s="73" t="s">
        <v>71</v>
      </c>
      <c r="U21" s="81" t="s">
        <v>319</v>
      </c>
      <c r="V21" s="81">
        <v>45</v>
      </c>
      <c r="W21" s="81">
        <v>38</v>
      </c>
      <c r="X21" s="81">
        <v>50</v>
      </c>
      <c r="Y21" s="83">
        <v>12.2</v>
      </c>
      <c r="Z21" s="83">
        <v>12.2</v>
      </c>
      <c r="AA21" s="83">
        <v>38</v>
      </c>
      <c r="AB21" s="45">
        <v>10</v>
      </c>
      <c r="AC21" s="80">
        <v>1</v>
      </c>
      <c r="AD21" s="46">
        <f t="shared" si="9"/>
        <v>5.6559199999999992E-3</v>
      </c>
      <c r="AE21" s="45">
        <v>63</v>
      </c>
      <c r="AF21" s="47">
        <f t="shared" si="10"/>
        <v>11138.771411193937</v>
      </c>
      <c r="AG21" s="48">
        <v>2250</v>
      </c>
      <c r="AH21" s="49">
        <f t="shared" si="15"/>
        <v>0.20199714285714282</v>
      </c>
      <c r="AI21" s="84" t="s">
        <v>136</v>
      </c>
      <c r="AJ21" s="70">
        <v>0.26</v>
      </c>
      <c r="AK21" s="49">
        <f t="shared" si="1"/>
        <v>1.2141999999999999</v>
      </c>
      <c r="AL21" s="49">
        <f t="shared" si="2"/>
        <v>6.0861971428571424</v>
      </c>
      <c r="AM21" s="52">
        <v>0</v>
      </c>
      <c r="AN21" s="49">
        <f t="shared" si="18"/>
        <v>0</v>
      </c>
      <c r="AO21" s="52">
        <v>0</v>
      </c>
      <c r="AP21" s="49">
        <f t="shared" si="4"/>
        <v>0</v>
      </c>
      <c r="AQ21" s="53">
        <v>0</v>
      </c>
      <c r="AR21" s="52">
        <v>0</v>
      </c>
      <c r="AS21" s="49">
        <f t="shared" si="19"/>
        <v>0</v>
      </c>
      <c r="AT21" s="49">
        <f t="shared" si="6"/>
        <v>0</v>
      </c>
      <c r="AU21" s="49">
        <f t="shared" si="7"/>
        <v>6.0861971428571424</v>
      </c>
      <c r="AV21" s="54">
        <f t="shared" si="8"/>
        <v>0.27973998309382925</v>
      </c>
      <c r="AW21" s="93">
        <v>8.4499999999999993</v>
      </c>
      <c r="AX21" s="57"/>
      <c r="AY21" s="54" t="str">
        <f t="shared" si="11"/>
        <v/>
      </c>
      <c r="AZ21" s="57"/>
      <c r="BA21" s="61">
        <v>500</v>
      </c>
      <c r="BB21" s="49">
        <f t="shared" si="12"/>
        <v>3043.0985714285712</v>
      </c>
      <c r="BC21" s="49">
        <f t="shared" si="13"/>
        <v>4225</v>
      </c>
      <c r="BD21" s="49">
        <f t="shared" si="14"/>
        <v>0</v>
      </c>
      <c r="BE21" s="58">
        <v>42.75</v>
      </c>
      <c r="BF21" s="40"/>
      <c r="BG21" s="40"/>
      <c r="BH21" s="86" t="s">
        <v>74</v>
      </c>
      <c r="BI21" s="83" t="s">
        <v>128</v>
      </c>
      <c r="BJ21" s="83" t="s">
        <v>129</v>
      </c>
    </row>
    <row r="22" spans="1:62" ht="21.95" customHeight="1">
      <c r="A22" s="65">
        <v>34</v>
      </c>
      <c r="B22" s="139"/>
      <c r="C22" s="40"/>
      <c r="D22" s="79" t="s">
        <v>130</v>
      </c>
      <c r="E22" s="32" t="s">
        <v>119</v>
      </c>
      <c r="F22" s="72" t="s">
        <v>63</v>
      </c>
      <c r="G22" s="80" t="s">
        <v>120</v>
      </c>
      <c r="H22" s="89" t="s">
        <v>167</v>
      </c>
      <c r="I22" s="90" t="s">
        <v>168</v>
      </c>
      <c r="J22" s="80" t="s">
        <v>123</v>
      </c>
      <c r="K22" s="81" t="s">
        <v>123</v>
      </c>
      <c r="L22" s="61" t="s">
        <v>169</v>
      </c>
      <c r="M22" s="82" t="s">
        <v>170</v>
      </c>
      <c r="N22" s="40"/>
      <c r="O22" s="40"/>
      <c r="P22" s="67" t="s">
        <v>171</v>
      </c>
      <c r="Q22" s="67"/>
      <c r="R22" s="73" t="s">
        <v>70</v>
      </c>
      <c r="S22" s="68">
        <f>[1]Sunny!Q37</f>
        <v>4.42</v>
      </c>
      <c r="T22" s="73" t="s">
        <v>71</v>
      </c>
      <c r="U22" s="81" t="s">
        <v>320</v>
      </c>
      <c r="V22" s="81">
        <v>45</v>
      </c>
      <c r="W22" s="81">
        <v>38</v>
      </c>
      <c r="X22" s="81">
        <v>50</v>
      </c>
      <c r="Y22" s="83">
        <v>16.2</v>
      </c>
      <c r="Z22" s="83">
        <v>16.2</v>
      </c>
      <c r="AA22" s="83">
        <v>36.5</v>
      </c>
      <c r="AB22" s="45">
        <v>10</v>
      </c>
      <c r="AC22" s="80">
        <v>1</v>
      </c>
      <c r="AD22" s="46">
        <f t="shared" si="9"/>
        <v>9.5790600000000004E-3</v>
      </c>
      <c r="AE22" s="45">
        <v>63</v>
      </c>
      <c r="AF22" s="47">
        <f t="shared" si="10"/>
        <v>6576.8457447808032</v>
      </c>
      <c r="AG22" s="48">
        <v>2250</v>
      </c>
      <c r="AH22" s="49">
        <f t="shared" si="15"/>
        <v>0.34210928571428573</v>
      </c>
      <c r="AI22" s="88" t="s">
        <v>136</v>
      </c>
      <c r="AJ22" s="70">
        <v>0.26</v>
      </c>
      <c r="AK22" s="49">
        <f t="shared" si="1"/>
        <v>1.1492</v>
      </c>
      <c r="AL22" s="49">
        <f t="shared" si="2"/>
        <v>5.9113092857142853</v>
      </c>
      <c r="AM22" s="52">
        <v>0</v>
      </c>
      <c r="AN22" s="49">
        <f t="shared" si="18"/>
        <v>0</v>
      </c>
      <c r="AO22" s="52">
        <v>0</v>
      </c>
      <c r="AP22" s="49">
        <f t="shared" si="4"/>
        <v>0</v>
      </c>
      <c r="AQ22" s="53">
        <v>0</v>
      </c>
      <c r="AR22" s="52">
        <v>0</v>
      </c>
      <c r="AS22" s="49">
        <f t="shared" si="19"/>
        <v>0</v>
      </c>
      <c r="AT22" s="49">
        <f t="shared" si="6"/>
        <v>0</v>
      </c>
      <c r="AU22" s="49">
        <f t="shared" si="7"/>
        <v>5.9113092857142853</v>
      </c>
      <c r="AV22" s="54">
        <f t="shared" si="8"/>
        <v>0.32053916256157633</v>
      </c>
      <c r="AW22" s="93">
        <v>8.6999999999999993</v>
      </c>
      <c r="AX22" s="57"/>
      <c r="AY22" s="54" t="str">
        <f t="shared" si="11"/>
        <v/>
      </c>
      <c r="AZ22" s="57"/>
      <c r="BA22" s="61">
        <v>500</v>
      </c>
      <c r="BB22" s="49">
        <f t="shared" si="12"/>
        <v>2955.6546428571428</v>
      </c>
      <c r="BC22" s="49">
        <f t="shared" si="13"/>
        <v>4350</v>
      </c>
      <c r="BD22" s="49">
        <f t="shared" si="14"/>
        <v>0</v>
      </c>
      <c r="BE22" s="58">
        <v>42.75</v>
      </c>
      <c r="BF22" s="40"/>
      <c r="BG22" s="40"/>
      <c r="BH22" s="86" t="s">
        <v>74</v>
      </c>
      <c r="BI22" s="83" t="s">
        <v>128</v>
      </c>
      <c r="BJ22" s="83" t="s">
        <v>129</v>
      </c>
    </row>
    <row r="23" spans="1:62" ht="21.95" customHeight="1">
      <c r="A23" s="65">
        <v>45</v>
      </c>
      <c r="B23" s="137"/>
      <c r="C23" s="40"/>
      <c r="D23" s="97" t="s">
        <v>173</v>
      </c>
      <c r="E23" s="32"/>
      <c r="F23" s="72" t="s">
        <v>63</v>
      </c>
      <c r="G23" s="35" t="s">
        <v>174</v>
      </c>
      <c r="H23" s="36" t="s">
        <v>175</v>
      </c>
      <c r="I23" s="36" t="s">
        <v>176</v>
      </c>
      <c r="J23" s="35" t="s">
        <v>177</v>
      </c>
      <c r="K23" s="33" t="s">
        <v>177</v>
      </c>
      <c r="L23" s="39" t="s">
        <v>178</v>
      </c>
      <c r="M23" s="39" t="s">
        <v>179</v>
      </c>
      <c r="N23" s="40"/>
      <c r="O23" s="40"/>
      <c r="P23" s="41" t="s">
        <v>180</v>
      </c>
      <c r="Q23" s="67"/>
      <c r="R23" s="73" t="s">
        <v>70</v>
      </c>
      <c r="S23" s="68">
        <f>[1]Sunny!Q48</f>
        <v>2.65</v>
      </c>
      <c r="T23" s="73" t="s">
        <v>71</v>
      </c>
      <c r="U23" s="33" t="s">
        <v>181</v>
      </c>
      <c r="V23" s="98">
        <v>34.5</v>
      </c>
      <c r="W23" s="98">
        <v>24.5</v>
      </c>
      <c r="X23" s="98">
        <v>29.5</v>
      </c>
      <c r="Y23" s="99">
        <v>18</v>
      </c>
      <c r="Z23" s="99">
        <v>9</v>
      </c>
      <c r="AA23" s="99">
        <v>18</v>
      </c>
      <c r="AB23" s="45">
        <v>10</v>
      </c>
      <c r="AC23" s="100">
        <v>2</v>
      </c>
      <c r="AD23" s="46">
        <f t="shared" si="9"/>
        <v>2.9160000000000002E-3</v>
      </c>
      <c r="AE23" s="45">
        <v>63</v>
      </c>
      <c r="AF23" s="47">
        <f t="shared" si="10"/>
        <v>43209.876543209873</v>
      </c>
      <c r="AG23" s="48">
        <v>2250</v>
      </c>
      <c r="AH23" s="49">
        <f t="shared" si="15"/>
        <v>5.2071428571428574E-2</v>
      </c>
      <c r="AI23" s="101" t="s">
        <v>73</v>
      </c>
      <c r="AJ23" s="51">
        <v>0.218</v>
      </c>
      <c r="AK23" s="49">
        <f t="shared" si="1"/>
        <v>0.57769999999999999</v>
      </c>
      <c r="AL23" s="49">
        <f t="shared" si="2"/>
        <v>3.2797714285714288</v>
      </c>
      <c r="AM23" s="52">
        <v>0</v>
      </c>
      <c r="AN23" s="49">
        <f t="shared" ref="AN23:AN29" si="20">IF(ISERROR(AW23*AM23),"",AW23*AM23)</f>
        <v>0</v>
      </c>
      <c r="AO23" s="52">
        <v>0</v>
      </c>
      <c r="AP23" s="49">
        <f t="shared" si="4"/>
        <v>0</v>
      </c>
      <c r="AQ23" s="53">
        <v>0</v>
      </c>
      <c r="AR23" s="52">
        <v>0</v>
      </c>
      <c r="AS23" s="49">
        <f t="shared" ref="AS23:AS29" si="21">IF(ISERROR(AW23*AR23),"",AW23*AR23)</f>
        <v>0</v>
      </c>
      <c r="AT23" s="49">
        <f t="shared" si="6"/>
        <v>0</v>
      </c>
      <c r="AU23" s="49">
        <f t="shared" si="7"/>
        <v>3.2797714285714288</v>
      </c>
      <c r="AV23" s="54">
        <f t="shared" si="8"/>
        <v>0.36927472527472527</v>
      </c>
      <c r="AW23" s="69">
        <v>5.2</v>
      </c>
      <c r="AX23" s="57"/>
      <c r="AY23" s="54" t="str">
        <f t="shared" si="11"/>
        <v/>
      </c>
      <c r="AZ23" s="57"/>
      <c r="BA23" s="73">
        <v>1200</v>
      </c>
      <c r="BB23" s="49">
        <f t="shared" si="12"/>
        <v>3935.7257142857147</v>
      </c>
      <c r="BC23" s="49">
        <f t="shared" si="13"/>
        <v>6240</v>
      </c>
      <c r="BD23" s="49">
        <f t="shared" si="14"/>
        <v>0</v>
      </c>
      <c r="BE23" s="58">
        <v>14.96</v>
      </c>
      <c r="BF23" s="40"/>
      <c r="BG23" s="40"/>
      <c r="BH23" s="73" t="s">
        <v>182</v>
      </c>
      <c r="BI23" s="73" t="s">
        <v>75</v>
      </c>
      <c r="BJ23" s="73" t="s">
        <v>183</v>
      </c>
    </row>
    <row r="24" spans="1:62" ht="21.95" customHeight="1">
      <c r="A24" s="65">
        <v>46</v>
      </c>
      <c r="B24" s="138"/>
      <c r="C24" s="40"/>
      <c r="D24" s="97" t="s">
        <v>173</v>
      </c>
      <c r="E24" s="32"/>
      <c r="F24" s="72" t="s">
        <v>63</v>
      </c>
      <c r="G24" s="35" t="s">
        <v>174</v>
      </c>
      <c r="H24" s="36" t="s">
        <v>184</v>
      </c>
      <c r="I24" s="36" t="s">
        <v>185</v>
      </c>
      <c r="J24" s="35" t="s">
        <v>177</v>
      </c>
      <c r="K24" s="33" t="s">
        <v>177</v>
      </c>
      <c r="L24" s="39" t="s">
        <v>186</v>
      </c>
      <c r="M24" s="39" t="s">
        <v>179</v>
      </c>
      <c r="N24" s="40"/>
      <c r="O24" s="40"/>
      <c r="P24" s="41" t="s">
        <v>187</v>
      </c>
      <c r="Q24" s="67"/>
      <c r="R24" s="73" t="s">
        <v>70</v>
      </c>
      <c r="S24" s="68">
        <f>[1]Sunny!Q49</f>
        <v>2.57</v>
      </c>
      <c r="T24" s="73" t="s">
        <v>71</v>
      </c>
      <c r="U24" s="33" t="s">
        <v>321</v>
      </c>
      <c r="V24" s="98">
        <v>34.5</v>
      </c>
      <c r="W24" s="98">
        <v>24.5</v>
      </c>
      <c r="X24" s="98">
        <v>29.5</v>
      </c>
      <c r="Y24" s="99">
        <v>9</v>
      </c>
      <c r="Z24" s="99">
        <v>9</v>
      </c>
      <c r="AA24" s="99">
        <v>16</v>
      </c>
      <c r="AB24" s="45">
        <v>10</v>
      </c>
      <c r="AC24" s="100">
        <v>1</v>
      </c>
      <c r="AD24" s="46">
        <f t="shared" si="9"/>
        <v>1.2960000000000001E-3</v>
      </c>
      <c r="AE24" s="45">
        <v>63</v>
      </c>
      <c r="AF24" s="47">
        <f t="shared" si="10"/>
        <v>48611.111111111109</v>
      </c>
      <c r="AG24" s="48">
        <v>2250</v>
      </c>
      <c r="AH24" s="49">
        <f t="shared" si="15"/>
        <v>4.6285714285714284E-2</v>
      </c>
      <c r="AI24" s="101" t="s">
        <v>73</v>
      </c>
      <c r="AJ24" s="51">
        <v>0.218</v>
      </c>
      <c r="AK24" s="49">
        <f t="shared" si="1"/>
        <v>0.56025999999999998</v>
      </c>
      <c r="AL24" s="49">
        <f t="shared" si="2"/>
        <v>3.1765457142857141</v>
      </c>
      <c r="AM24" s="52">
        <v>0</v>
      </c>
      <c r="AN24" s="49">
        <f t="shared" si="20"/>
        <v>0</v>
      </c>
      <c r="AO24" s="52">
        <v>0</v>
      </c>
      <c r="AP24" s="49">
        <f t="shared" si="4"/>
        <v>0</v>
      </c>
      <c r="AQ24" s="53">
        <v>0</v>
      </c>
      <c r="AR24" s="52">
        <v>0</v>
      </c>
      <c r="AS24" s="49">
        <f t="shared" si="21"/>
        <v>0</v>
      </c>
      <c r="AT24" s="49">
        <f t="shared" si="6"/>
        <v>0</v>
      </c>
      <c r="AU24" s="49">
        <f t="shared" si="7"/>
        <v>3.1765457142857141</v>
      </c>
      <c r="AV24" s="54">
        <f t="shared" si="8"/>
        <v>0.3312535338345865</v>
      </c>
      <c r="AW24" s="69">
        <v>4.75</v>
      </c>
      <c r="AX24" s="57"/>
      <c r="AY24" s="54" t="str">
        <f t="shared" si="11"/>
        <v/>
      </c>
      <c r="AZ24" s="57"/>
      <c r="BA24" s="73">
        <v>600</v>
      </c>
      <c r="BB24" s="49">
        <f t="shared" si="12"/>
        <v>1905.9274285714284</v>
      </c>
      <c r="BC24" s="49">
        <f t="shared" si="13"/>
        <v>2850</v>
      </c>
      <c r="BD24" s="49">
        <f t="shared" si="14"/>
        <v>0</v>
      </c>
      <c r="BE24" s="58">
        <v>14.96</v>
      </c>
      <c r="BF24" s="40"/>
      <c r="BG24" s="40"/>
      <c r="BH24" s="73" t="s">
        <v>182</v>
      </c>
      <c r="BI24" s="73" t="s">
        <v>75</v>
      </c>
      <c r="BJ24" s="73" t="s">
        <v>183</v>
      </c>
    </row>
    <row r="25" spans="1:62" ht="21.95" customHeight="1">
      <c r="A25" s="65">
        <v>47</v>
      </c>
      <c r="B25" s="138"/>
      <c r="C25" s="40"/>
      <c r="D25" s="97" t="s">
        <v>173</v>
      </c>
      <c r="E25" s="32"/>
      <c r="F25" s="72" t="s">
        <v>63</v>
      </c>
      <c r="G25" s="35" t="s">
        <v>174</v>
      </c>
      <c r="H25" s="36" t="s">
        <v>188</v>
      </c>
      <c r="I25" s="36" t="s">
        <v>189</v>
      </c>
      <c r="J25" s="35" t="s">
        <v>177</v>
      </c>
      <c r="K25" s="33" t="s">
        <v>177</v>
      </c>
      <c r="L25" s="39" t="s">
        <v>190</v>
      </c>
      <c r="M25" s="39" t="s">
        <v>179</v>
      </c>
      <c r="N25" s="40"/>
      <c r="O25" s="40"/>
      <c r="P25" s="41" t="s">
        <v>191</v>
      </c>
      <c r="Q25" s="67"/>
      <c r="R25" s="73" t="s">
        <v>70</v>
      </c>
      <c r="S25" s="68">
        <f>[1]Sunny!Q50</f>
        <v>2.2999999999999998</v>
      </c>
      <c r="T25" s="73" t="s">
        <v>71</v>
      </c>
      <c r="U25" s="33" t="s">
        <v>322</v>
      </c>
      <c r="V25" s="98">
        <v>34.5</v>
      </c>
      <c r="W25" s="98">
        <v>24.5</v>
      </c>
      <c r="X25" s="98">
        <v>29.5</v>
      </c>
      <c r="Y25" s="99">
        <v>8</v>
      </c>
      <c r="Z25" s="99">
        <v>8</v>
      </c>
      <c r="AA25" s="99">
        <v>11</v>
      </c>
      <c r="AB25" s="45">
        <v>10</v>
      </c>
      <c r="AC25" s="100">
        <v>1</v>
      </c>
      <c r="AD25" s="46">
        <f t="shared" si="9"/>
        <v>7.0399999999999998E-4</v>
      </c>
      <c r="AE25" s="45">
        <v>63</v>
      </c>
      <c r="AF25" s="47">
        <f t="shared" si="10"/>
        <v>89488.636363636368</v>
      </c>
      <c r="AG25" s="48">
        <v>2250</v>
      </c>
      <c r="AH25" s="49">
        <f t="shared" si="15"/>
        <v>2.514285714285714E-2</v>
      </c>
      <c r="AI25" s="101" t="s">
        <v>192</v>
      </c>
      <c r="AJ25" s="51">
        <v>0.5</v>
      </c>
      <c r="AK25" s="49">
        <f t="shared" si="1"/>
        <v>1.1499999999999999</v>
      </c>
      <c r="AL25" s="49">
        <f t="shared" si="2"/>
        <v>3.4751428571428571</v>
      </c>
      <c r="AM25" s="52">
        <v>0</v>
      </c>
      <c r="AN25" s="49">
        <f t="shared" si="20"/>
        <v>0</v>
      </c>
      <c r="AO25" s="52">
        <v>0</v>
      </c>
      <c r="AP25" s="49">
        <f t="shared" si="4"/>
        <v>0</v>
      </c>
      <c r="AQ25" s="53">
        <v>0</v>
      </c>
      <c r="AR25" s="52">
        <v>0</v>
      </c>
      <c r="AS25" s="49">
        <f t="shared" si="21"/>
        <v>0</v>
      </c>
      <c r="AT25" s="49">
        <f t="shared" si="6"/>
        <v>0</v>
      </c>
      <c r="AU25" s="49">
        <f t="shared" si="7"/>
        <v>3.4751428571428571</v>
      </c>
      <c r="AV25" s="54">
        <f t="shared" si="8"/>
        <v>0.33170329670329673</v>
      </c>
      <c r="AW25" s="69">
        <v>5.2</v>
      </c>
      <c r="AX25" s="57"/>
      <c r="AY25" s="54" t="str">
        <f t="shared" si="11"/>
        <v/>
      </c>
      <c r="AZ25" s="57"/>
      <c r="BA25" s="73">
        <v>600</v>
      </c>
      <c r="BB25" s="49">
        <f t="shared" si="12"/>
        <v>2085.0857142857144</v>
      </c>
      <c r="BC25" s="49">
        <f t="shared" si="13"/>
        <v>3120</v>
      </c>
      <c r="BD25" s="49">
        <f t="shared" si="14"/>
        <v>0</v>
      </c>
      <c r="BE25" s="58">
        <v>14.96</v>
      </c>
      <c r="BF25" s="40"/>
      <c r="BG25" s="40"/>
      <c r="BH25" s="73" t="s">
        <v>182</v>
      </c>
      <c r="BI25" s="73" t="s">
        <v>75</v>
      </c>
      <c r="BJ25" s="73" t="s">
        <v>183</v>
      </c>
    </row>
    <row r="26" spans="1:62" ht="21.95" customHeight="1">
      <c r="A26" s="65">
        <v>48</v>
      </c>
      <c r="B26" s="138"/>
      <c r="C26" s="40"/>
      <c r="D26" s="97" t="s">
        <v>173</v>
      </c>
      <c r="E26" s="32"/>
      <c r="F26" s="72" t="s">
        <v>63</v>
      </c>
      <c r="G26" s="35" t="s">
        <v>174</v>
      </c>
      <c r="H26" s="36" t="s">
        <v>193</v>
      </c>
      <c r="I26" s="36" t="s">
        <v>138</v>
      </c>
      <c r="J26" s="35" t="s">
        <v>177</v>
      </c>
      <c r="K26" s="33" t="s">
        <v>177</v>
      </c>
      <c r="L26" s="39" t="s">
        <v>190</v>
      </c>
      <c r="M26" s="39" t="s">
        <v>179</v>
      </c>
      <c r="N26" s="40"/>
      <c r="O26" s="40"/>
      <c r="P26" s="41" t="s">
        <v>194</v>
      </c>
      <c r="Q26" s="67"/>
      <c r="R26" s="73" t="s">
        <v>70</v>
      </c>
      <c r="S26" s="68">
        <f>[1]Sunny!Q51</f>
        <v>1.78</v>
      </c>
      <c r="T26" s="73" t="s">
        <v>71</v>
      </c>
      <c r="U26" s="33" t="s">
        <v>323</v>
      </c>
      <c r="V26" s="98">
        <v>34.5</v>
      </c>
      <c r="W26" s="98">
        <v>24.5</v>
      </c>
      <c r="X26" s="98">
        <v>29.5</v>
      </c>
      <c r="Y26" s="99">
        <v>8</v>
      </c>
      <c r="Z26" s="99">
        <v>8</v>
      </c>
      <c r="AA26" s="99">
        <v>11</v>
      </c>
      <c r="AB26" s="45">
        <v>10</v>
      </c>
      <c r="AC26" s="100">
        <v>1</v>
      </c>
      <c r="AD26" s="46">
        <f t="shared" si="9"/>
        <v>7.0399999999999998E-4</v>
      </c>
      <c r="AE26" s="45">
        <v>63</v>
      </c>
      <c r="AF26" s="47">
        <f t="shared" si="10"/>
        <v>89488.636363636368</v>
      </c>
      <c r="AG26" s="48">
        <v>2250</v>
      </c>
      <c r="AH26" s="49">
        <f t="shared" si="15"/>
        <v>2.514285714285714E-2</v>
      </c>
      <c r="AI26" s="101" t="s">
        <v>192</v>
      </c>
      <c r="AJ26" s="51">
        <v>0.5</v>
      </c>
      <c r="AK26" s="49">
        <f t="shared" si="1"/>
        <v>0.89</v>
      </c>
      <c r="AL26" s="49">
        <f t="shared" si="2"/>
        <v>2.6951428571428573</v>
      </c>
      <c r="AM26" s="52">
        <v>0</v>
      </c>
      <c r="AN26" s="49">
        <f t="shared" si="20"/>
        <v>0</v>
      </c>
      <c r="AO26" s="52">
        <v>0</v>
      </c>
      <c r="AP26" s="49">
        <f t="shared" si="4"/>
        <v>0</v>
      </c>
      <c r="AQ26" s="53">
        <v>0</v>
      </c>
      <c r="AR26" s="52">
        <v>0</v>
      </c>
      <c r="AS26" s="49">
        <f t="shared" si="21"/>
        <v>0</v>
      </c>
      <c r="AT26" s="49">
        <f t="shared" si="6"/>
        <v>0</v>
      </c>
      <c r="AU26" s="49">
        <f t="shared" si="7"/>
        <v>2.6951428571428573</v>
      </c>
      <c r="AV26" s="54">
        <f t="shared" si="8"/>
        <v>0.30893772893772886</v>
      </c>
      <c r="AW26" s="69">
        <v>3.9</v>
      </c>
      <c r="AX26" s="57"/>
      <c r="AY26" s="54" t="str">
        <f t="shared" si="11"/>
        <v/>
      </c>
      <c r="AZ26" s="57"/>
      <c r="BA26" s="73">
        <v>600</v>
      </c>
      <c r="BB26" s="49">
        <f t="shared" si="12"/>
        <v>1617.0857142857144</v>
      </c>
      <c r="BC26" s="49">
        <f t="shared" si="13"/>
        <v>2340</v>
      </c>
      <c r="BD26" s="49">
        <f t="shared" si="14"/>
        <v>0</v>
      </c>
      <c r="BE26" s="58">
        <v>14.96</v>
      </c>
      <c r="BF26" s="40"/>
      <c r="BG26" s="40"/>
      <c r="BH26" s="73" t="s">
        <v>182</v>
      </c>
      <c r="BI26" s="73" t="s">
        <v>75</v>
      </c>
      <c r="BJ26" s="73" t="s">
        <v>183</v>
      </c>
    </row>
    <row r="27" spans="1:62" ht="21.95" customHeight="1">
      <c r="A27" s="65">
        <v>49</v>
      </c>
      <c r="B27" s="138"/>
      <c r="C27" s="40"/>
      <c r="D27" s="97" t="s">
        <v>173</v>
      </c>
      <c r="E27" s="32"/>
      <c r="F27" s="72" t="s">
        <v>63</v>
      </c>
      <c r="G27" s="35" t="s">
        <v>174</v>
      </c>
      <c r="H27" s="36" t="s">
        <v>195</v>
      </c>
      <c r="I27" s="36" t="s">
        <v>142</v>
      </c>
      <c r="J27" s="35" t="s">
        <v>177</v>
      </c>
      <c r="K27" s="33" t="s">
        <v>177</v>
      </c>
      <c r="L27" s="39" t="s">
        <v>196</v>
      </c>
      <c r="M27" s="39" t="s">
        <v>179</v>
      </c>
      <c r="N27" s="40"/>
      <c r="O27" s="40"/>
      <c r="P27" s="41" t="s">
        <v>197</v>
      </c>
      <c r="Q27" s="67"/>
      <c r="R27" s="73" t="s">
        <v>70</v>
      </c>
      <c r="S27" s="68">
        <f>[1]Sunny!Q52</f>
        <v>1.53</v>
      </c>
      <c r="T27" s="73" t="s">
        <v>71</v>
      </c>
      <c r="U27" s="33" t="s">
        <v>324</v>
      </c>
      <c r="V27" s="98">
        <v>34.5</v>
      </c>
      <c r="W27" s="98">
        <v>24.5</v>
      </c>
      <c r="X27" s="98">
        <v>29.5</v>
      </c>
      <c r="Y27" s="102">
        <v>10</v>
      </c>
      <c r="Z27" s="102">
        <v>10</v>
      </c>
      <c r="AA27" s="102">
        <v>9</v>
      </c>
      <c r="AB27" s="45">
        <v>10</v>
      </c>
      <c r="AC27" s="100">
        <v>1</v>
      </c>
      <c r="AD27" s="46">
        <f t="shared" si="9"/>
        <v>8.9999999999999998E-4</v>
      </c>
      <c r="AE27" s="45">
        <v>63</v>
      </c>
      <c r="AF27" s="47">
        <f t="shared" si="10"/>
        <v>70000</v>
      </c>
      <c r="AG27" s="48">
        <v>2250</v>
      </c>
      <c r="AH27" s="49">
        <f t="shared" si="15"/>
        <v>3.214285714285714E-2</v>
      </c>
      <c r="AI27" s="101" t="s">
        <v>192</v>
      </c>
      <c r="AJ27" s="51">
        <v>0.5</v>
      </c>
      <c r="AK27" s="49">
        <f t="shared" si="1"/>
        <v>0.76500000000000001</v>
      </c>
      <c r="AL27" s="49">
        <f t="shared" si="2"/>
        <v>2.3271428571428574</v>
      </c>
      <c r="AM27" s="52">
        <v>0</v>
      </c>
      <c r="AN27" s="49">
        <f t="shared" si="20"/>
        <v>0</v>
      </c>
      <c r="AO27" s="52">
        <v>0</v>
      </c>
      <c r="AP27" s="49">
        <f t="shared" si="4"/>
        <v>0</v>
      </c>
      <c r="AQ27" s="53">
        <v>0</v>
      </c>
      <c r="AR27" s="52">
        <v>0</v>
      </c>
      <c r="AS27" s="49">
        <f t="shared" si="21"/>
        <v>0</v>
      </c>
      <c r="AT27" s="49">
        <f t="shared" si="6"/>
        <v>0</v>
      </c>
      <c r="AU27" s="49">
        <f t="shared" si="7"/>
        <v>2.3271428571428574</v>
      </c>
      <c r="AV27" s="54">
        <f t="shared" si="8"/>
        <v>0.32546583850931671</v>
      </c>
      <c r="AW27" s="69">
        <v>3.45</v>
      </c>
      <c r="AX27" s="57"/>
      <c r="AY27" s="54" t="str">
        <f t="shared" si="11"/>
        <v/>
      </c>
      <c r="AZ27" s="57"/>
      <c r="BA27" s="73">
        <v>600</v>
      </c>
      <c r="BB27" s="49">
        <f t="shared" si="12"/>
        <v>1396.2857142857144</v>
      </c>
      <c r="BC27" s="49">
        <f t="shared" si="13"/>
        <v>2070</v>
      </c>
      <c r="BD27" s="49">
        <f t="shared" si="14"/>
        <v>0</v>
      </c>
      <c r="BE27" s="58">
        <v>14.96</v>
      </c>
      <c r="BF27" s="40"/>
      <c r="BG27" s="40"/>
      <c r="BH27" s="73" t="s">
        <v>182</v>
      </c>
      <c r="BI27" s="73" t="s">
        <v>75</v>
      </c>
      <c r="BJ27" s="73" t="s">
        <v>183</v>
      </c>
    </row>
    <row r="28" spans="1:62" ht="21.95" customHeight="1">
      <c r="A28" s="65">
        <v>50</v>
      </c>
      <c r="B28" s="138"/>
      <c r="C28" s="40"/>
      <c r="D28" s="97" t="s">
        <v>173</v>
      </c>
      <c r="E28" s="32"/>
      <c r="F28" s="72" t="s">
        <v>63</v>
      </c>
      <c r="G28" s="35" t="s">
        <v>174</v>
      </c>
      <c r="H28" s="36" t="s">
        <v>198</v>
      </c>
      <c r="I28" s="36" t="s">
        <v>199</v>
      </c>
      <c r="J28" s="35" t="s">
        <v>177</v>
      </c>
      <c r="K28" s="33" t="s">
        <v>177</v>
      </c>
      <c r="L28" s="39" t="s">
        <v>200</v>
      </c>
      <c r="M28" s="39" t="s">
        <v>179</v>
      </c>
      <c r="N28" s="40"/>
      <c r="O28" s="40"/>
      <c r="P28" s="41" t="s">
        <v>201</v>
      </c>
      <c r="Q28" s="67"/>
      <c r="R28" s="73" t="s">
        <v>70</v>
      </c>
      <c r="S28" s="68">
        <f>[1]Sunny!Q53</f>
        <v>3.26</v>
      </c>
      <c r="T28" s="73" t="s">
        <v>71</v>
      </c>
      <c r="U28" s="33" t="s">
        <v>325</v>
      </c>
      <c r="V28" s="98">
        <v>34.5</v>
      </c>
      <c r="W28" s="98">
        <v>24.5</v>
      </c>
      <c r="X28" s="98">
        <v>29.5</v>
      </c>
      <c r="Y28" s="102">
        <v>10</v>
      </c>
      <c r="Z28" s="102">
        <v>10</v>
      </c>
      <c r="AA28" s="102">
        <v>9</v>
      </c>
      <c r="AB28" s="45">
        <v>10</v>
      </c>
      <c r="AC28" s="100">
        <v>1</v>
      </c>
      <c r="AD28" s="46">
        <f t="shared" si="9"/>
        <v>8.9999999999999998E-4</v>
      </c>
      <c r="AE28" s="45">
        <v>63</v>
      </c>
      <c r="AF28" s="47">
        <f t="shared" si="10"/>
        <v>70000</v>
      </c>
      <c r="AG28" s="48">
        <v>2250</v>
      </c>
      <c r="AH28" s="49">
        <f t="shared" si="15"/>
        <v>3.214285714285714E-2</v>
      </c>
      <c r="AI28" s="103" t="s">
        <v>202</v>
      </c>
      <c r="AJ28" s="104">
        <f>11.3%+20%</f>
        <v>0.313</v>
      </c>
      <c r="AK28" s="49">
        <f t="shared" si="1"/>
        <v>1.0203799999999998</v>
      </c>
      <c r="AL28" s="49">
        <f t="shared" si="2"/>
        <v>4.3125228571428567</v>
      </c>
      <c r="AM28" s="52">
        <v>0</v>
      </c>
      <c r="AN28" s="49">
        <f t="shared" si="20"/>
        <v>0</v>
      </c>
      <c r="AO28" s="52">
        <v>0</v>
      </c>
      <c r="AP28" s="49">
        <f t="shared" si="4"/>
        <v>0</v>
      </c>
      <c r="AQ28" s="53">
        <v>0</v>
      </c>
      <c r="AR28" s="52">
        <v>0</v>
      </c>
      <c r="AS28" s="49">
        <f t="shared" si="21"/>
        <v>0</v>
      </c>
      <c r="AT28" s="49">
        <f t="shared" si="6"/>
        <v>0</v>
      </c>
      <c r="AU28" s="49">
        <f t="shared" si="7"/>
        <v>4.3125228571428567</v>
      </c>
      <c r="AV28" s="54">
        <f t="shared" si="8"/>
        <v>0.35150032223415695</v>
      </c>
      <c r="AW28" s="69">
        <v>6.65</v>
      </c>
      <c r="AX28" s="57"/>
      <c r="AY28" s="54" t="str">
        <f t="shared" si="11"/>
        <v/>
      </c>
      <c r="AZ28" s="57"/>
      <c r="BA28" s="73">
        <v>600</v>
      </c>
      <c r="BB28" s="49">
        <f t="shared" si="12"/>
        <v>2587.5137142857138</v>
      </c>
      <c r="BC28" s="49">
        <f t="shared" si="13"/>
        <v>3990</v>
      </c>
      <c r="BD28" s="49">
        <f t="shared" si="14"/>
        <v>0</v>
      </c>
      <c r="BE28" s="58">
        <v>14.96</v>
      </c>
      <c r="BF28" s="40"/>
      <c r="BG28" s="40"/>
      <c r="BH28" s="73" t="s">
        <v>182</v>
      </c>
      <c r="BI28" s="73" t="s">
        <v>75</v>
      </c>
      <c r="BJ28" s="73" t="s">
        <v>183</v>
      </c>
    </row>
    <row r="29" spans="1:62" ht="21.95" customHeight="1">
      <c r="A29" s="65">
        <v>51</v>
      </c>
      <c r="B29" s="139"/>
      <c r="C29" s="40"/>
      <c r="D29" s="97" t="s">
        <v>173</v>
      </c>
      <c r="E29" s="40"/>
      <c r="F29" s="72" t="s">
        <v>63</v>
      </c>
      <c r="G29" s="35" t="s">
        <v>174</v>
      </c>
      <c r="H29" s="36" t="s">
        <v>203</v>
      </c>
      <c r="I29" s="36" t="s">
        <v>147</v>
      </c>
      <c r="J29" s="35" t="s">
        <v>177</v>
      </c>
      <c r="K29" s="33" t="s">
        <v>177</v>
      </c>
      <c r="L29" s="39" t="s">
        <v>204</v>
      </c>
      <c r="M29" s="39" t="s">
        <v>179</v>
      </c>
      <c r="N29" s="40"/>
      <c r="O29" s="40"/>
      <c r="P29" s="41" t="s">
        <v>205</v>
      </c>
      <c r="Q29" s="67"/>
      <c r="R29" s="73" t="s">
        <v>70</v>
      </c>
      <c r="S29" s="68">
        <f>[1]Sunny!Q54</f>
        <v>3.68</v>
      </c>
      <c r="T29" s="73" t="s">
        <v>71</v>
      </c>
      <c r="U29" s="33" t="s">
        <v>326</v>
      </c>
      <c r="V29" s="98">
        <v>34.5</v>
      </c>
      <c r="W29" s="98">
        <v>24.5</v>
      </c>
      <c r="X29" s="98">
        <v>29.5</v>
      </c>
      <c r="Y29" s="105">
        <v>28</v>
      </c>
      <c r="Z29" s="105">
        <v>12</v>
      </c>
      <c r="AA29" s="105">
        <v>3</v>
      </c>
      <c r="AB29" s="45">
        <v>10</v>
      </c>
      <c r="AC29" s="100">
        <v>1</v>
      </c>
      <c r="AD29" s="46">
        <f t="shared" si="9"/>
        <v>1.008E-3</v>
      </c>
      <c r="AE29" s="45">
        <v>63</v>
      </c>
      <c r="AF29" s="47">
        <f t="shared" si="10"/>
        <v>62500</v>
      </c>
      <c r="AG29" s="48">
        <v>2250</v>
      </c>
      <c r="AH29" s="49">
        <f t="shared" si="15"/>
        <v>3.5999999999999997E-2</v>
      </c>
      <c r="AI29" s="103" t="s">
        <v>202</v>
      </c>
      <c r="AJ29" s="104">
        <f>11.3%+20%</f>
        <v>0.313</v>
      </c>
      <c r="AK29" s="49">
        <f t="shared" si="1"/>
        <v>1.15184</v>
      </c>
      <c r="AL29" s="49">
        <f t="shared" si="2"/>
        <v>4.8678400000000002</v>
      </c>
      <c r="AM29" s="52">
        <v>0</v>
      </c>
      <c r="AN29" s="49">
        <f t="shared" si="20"/>
        <v>0</v>
      </c>
      <c r="AO29" s="52">
        <v>0</v>
      </c>
      <c r="AP29" s="49">
        <f t="shared" si="4"/>
        <v>0</v>
      </c>
      <c r="AQ29" s="53">
        <v>0</v>
      </c>
      <c r="AR29" s="52">
        <v>0</v>
      </c>
      <c r="AS29" s="49">
        <f t="shared" si="21"/>
        <v>0</v>
      </c>
      <c r="AT29" s="49">
        <f t="shared" si="6"/>
        <v>0</v>
      </c>
      <c r="AU29" s="49">
        <f t="shared" si="7"/>
        <v>4.8678400000000002</v>
      </c>
      <c r="AV29" s="54">
        <f t="shared" si="8"/>
        <v>0.34218378378378378</v>
      </c>
      <c r="AW29" s="69">
        <v>7.4</v>
      </c>
      <c r="AX29" s="57"/>
      <c r="AY29" s="54" t="str">
        <f t="shared" si="11"/>
        <v/>
      </c>
      <c r="AZ29" s="57"/>
      <c r="BA29" s="73">
        <v>600</v>
      </c>
      <c r="BB29" s="49">
        <f t="shared" si="12"/>
        <v>2920.7040000000002</v>
      </c>
      <c r="BC29" s="49">
        <f t="shared" si="13"/>
        <v>4440</v>
      </c>
      <c r="BD29" s="49">
        <f t="shared" si="14"/>
        <v>0</v>
      </c>
      <c r="BE29" s="58">
        <v>14.96</v>
      </c>
      <c r="BF29" s="40"/>
      <c r="BG29" s="40"/>
      <c r="BH29" s="73" t="s">
        <v>182</v>
      </c>
      <c r="BI29" s="73" t="s">
        <v>75</v>
      </c>
      <c r="BJ29" s="73" t="s">
        <v>183</v>
      </c>
    </row>
    <row r="30" spans="1:62" ht="21.95" customHeight="1">
      <c r="A30" s="65">
        <v>52</v>
      </c>
      <c r="B30" s="137"/>
      <c r="C30" s="40"/>
      <c r="D30" s="33" t="s">
        <v>206</v>
      </c>
      <c r="E30" s="32" t="s">
        <v>207</v>
      </c>
      <c r="F30" s="72" t="s">
        <v>63</v>
      </c>
      <c r="G30" s="35" t="s">
        <v>208</v>
      </c>
      <c r="H30" s="36" t="s">
        <v>209</v>
      </c>
      <c r="I30" s="36" t="s">
        <v>210</v>
      </c>
      <c r="J30" s="35" t="s">
        <v>177</v>
      </c>
      <c r="K30" s="33" t="s">
        <v>177</v>
      </c>
      <c r="L30" s="107" t="s">
        <v>211</v>
      </c>
      <c r="M30" s="39" t="s">
        <v>212</v>
      </c>
      <c r="N30" s="40"/>
      <c r="O30" s="40"/>
      <c r="P30" s="108" t="s">
        <v>213</v>
      </c>
      <c r="Q30" s="67"/>
      <c r="R30" s="73" t="s">
        <v>70</v>
      </c>
      <c r="S30" s="68">
        <f>[1]Sunny!Q55</f>
        <v>2.2999999999999998</v>
      </c>
      <c r="T30" s="73" t="s">
        <v>71</v>
      </c>
      <c r="U30" s="33" t="s">
        <v>214</v>
      </c>
      <c r="V30" s="109">
        <v>31.5</v>
      </c>
      <c r="W30" s="109">
        <v>23.5</v>
      </c>
      <c r="X30" s="109">
        <v>29</v>
      </c>
      <c r="Y30" s="105">
        <v>16</v>
      </c>
      <c r="Z30" s="105">
        <v>8</v>
      </c>
      <c r="AA30" s="105">
        <v>20</v>
      </c>
      <c r="AB30" s="45">
        <v>10</v>
      </c>
      <c r="AC30" s="100">
        <v>2</v>
      </c>
      <c r="AD30" s="46">
        <f t="shared" si="9"/>
        <v>2.5600000000000002E-3</v>
      </c>
      <c r="AE30" s="45">
        <v>63</v>
      </c>
      <c r="AF30" s="47">
        <f t="shared" si="10"/>
        <v>49218.749999999993</v>
      </c>
      <c r="AG30" s="48">
        <v>2250</v>
      </c>
      <c r="AH30" s="49">
        <f t="shared" si="15"/>
        <v>4.5714285714285721E-2</v>
      </c>
      <c r="AI30" s="101" t="s">
        <v>73</v>
      </c>
      <c r="AJ30" s="51">
        <v>0.218</v>
      </c>
      <c r="AK30" s="49">
        <f t="shared" si="1"/>
        <v>0.50139999999999996</v>
      </c>
      <c r="AL30" s="49">
        <f t="shared" si="2"/>
        <v>2.8471142857142855</v>
      </c>
      <c r="AM30" s="52">
        <v>0</v>
      </c>
      <c r="AN30" s="49">
        <f t="shared" ref="AN30:AN35" si="22">IF(ISERROR(AW30*AM30),"",AW30*AM30)</f>
        <v>0</v>
      </c>
      <c r="AO30" s="70">
        <v>0.05</v>
      </c>
      <c r="AP30" s="49">
        <f t="shared" si="4"/>
        <v>0.315</v>
      </c>
      <c r="AQ30" s="53">
        <v>0</v>
      </c>
      <c r="AR30" s="52">
        <v>0</v>
      </c>
      <c r="AS30" s="49">
        <f t="shared" ref="AS30:AS35" si="23">IF(ISERROR(AW30*AR30),"",AW30*AR30)</f>
        <v>0</v>
      </c>
      <c r="AT30" s="49">
        <f t="shared" si="6"/>
        <v>0.315</v>
      </c>
      <c r="AU30" s="49">
        <f t="shared" si="7"/>
        <v>3.1621142857142854</v>
      </c>
      <c r="AV30" s="54">
        <f t="shared" si="8"/>
        <v>0.49807709750566898</v>
      </c>
      <c r="AW30" s="69">
        <v>6.3</v>
      </c>
      <c r="AX30" s="40"/>
      <c r="AY30" s="54" t="str">
        <f t="shared" si="11"/>
        <v/>
      </c>
      <c r="AZ30" s="57"/>
      <c r="BA30" s="73">
        <v>1200</v>
      </c>
      <c r="BB30" s="49">
        <f t="shared" si="12"/>
        <v>3794.5371428571425</v>
      </c>
      <c r="BC30" s="49">
        <f t="shared" si="13"/>
        <v>7560</v>
      </c>
      <c r="BD30" s="49">
        <f t="shared" si="14"/>
        <v>0</v>
      </c>
      <c r="BE30" s="58">
        <v>12.88</v>
      </c>
      <c r="BF30" s="40"/>
      <c r="BG30" s="40"/>
      <c r="BH30" s="73" t="s">
        <v>182</v>
      </c>
      <c r="BI30" s="73" t="s">
        <v>75</v>
      </c>
      <c r="BJ30" s="73" t="s">
        <v>183</v>
      </c>
    </row>
    <row r="31" spans="1:62" ht="21.95" customHeight="1">
      <c r="A31" s="65">
        <v>53</v>
      </c>
      <c r="B31" s="138"/>
      <c r="C31" s="40"/>
      <c r="D31" s="33" t="s">
        <v>206</v>
      </c>
      <c r="E31" s="32" t="s">
        <v>207</v>
      </c>
      <c r="F31" s="72" t="s">
        <v>63</v>
      </c>
      <c r="G31" s="35" t="s">
        <v>208</v>
      </c>
      <c r="H31" s="36" t="s">
        <v>215</v>
      </c>
      <c r="I31" s="36" t="s">
        <v>216</v>
      </c>
      <c r="J31" s="35" t="s">
        <v>177</v>
      </c>
      <c r="K31" s="33" t="s">
        <v>177</v>
      </c>
      <c r="L31" s="107" t="s">
        <v>217</v>
      </c>
      <c r="M31" s="39" t="s">
        <v>212</v>
      </c>
      <c r="N31" s="40"/>
      <c r="O31" s="40"/>
      <c r="P31" s="108" t="s">
        <v>218</v>
      </c>
      <c r="Q31" s="67"/>
      <c r="R31" s="73" t="s">
        <v>70</v>
      </c>
      <c r="S31" s="68">
        <f>[1]Sunny!Q56</f>
        <v>2.33</v>
      </c>
      <c r="T31" s="73" t="s">
        <v>71</v>
      </c>
      <c r="U31" s="33" t="s">
        <v>327</v>
      </c>
      <c r="V31" s="109">
        <v>31.5</v>
      </c>
      <c r="W31" s="109">
        <v>23.5</v>
      </c>
      <c r="X31" s="109">
        <v>29</v>
      </c>
      <c r="Y31" s="105">
        <v>8</v>
      </c>
      <c r="Z31" s="105">
        <v>8</v>
      </c>
      <c r="AA31" s="105">
        <v>11</v>
      </c>
      <c r="AB31" s="45">
        <v>10</v>
      </c>
      <c r="AC31" s="100">
        <v>1</v>
      </c>
      <c r="AD31" s="46">
        <f t="shared" si="9"/>
        <v>7.0399999999999998E-4</v>
      </c>
      <c r="AE31" s="45">
        <v>63</v>
      </c>
      <c r="AF31" s="47">
        <f t="shared" si="10"/>
        <v>89488.636363636368</v>
      </c>
      <c r="AG31" s="48">
        <v>2250</v>
      </c>
      <c r="AH31" s="49">
        <f t="shared" si="15"/>
        <v>2.514285714285714E-2</v>
      </c>
      <c r="AI31" s="101" t="s">
        <v>192</v>
      </c>
      <c r="AJ31" s="51">
        <v>0.5</v>
      </c>
      <c r="AK31" s="49">
        <f t="shared" si="1"/>
        <v>1.165</v>
      </c>
      <c r="AL31" s="49">
        <f t="shared" si="2"/>
        <v>3.5201428571428575</v>
      </c>
      <c r="AM31" s="52">
        <v>0</v>
      </c>
      <c r="AN31" s="49">
        <f t="shared" si="22"/>
        <v>0</v>
      </c>
      <c r="AO31" s="70">
        <v>0.05</v>
      </c>
      <c r="AP31" s="49">
        <f t="shared" si="4"/>
        <v>0.27750000000000002</v>
      </c>
      <c r="AQ31" s="53">
        <v>0</v>
      </c>
      <c r="AR31" s="52">
        <v>0</v>
      </c>
      <c r="AS31" s="49">
        <f t="shared" si="23"/>
        <v>0</v>
      </c>
      <c r="AT31" s="49">
        <f t="shared" si="6"/>
        <v>0.27750000000000002</v>
      </c>
      <c r="AU31" s="49">
        <f t="shared" si="7"/>
        <v>3.7976428571428573</v>
      </c>
      <c r="AV31" s="54">
        <f t="shared" si="8"/>
        <v>0.31574002574002569</v>
      </c>
      <c r="AW31" s="69">
        <v>5.55</v>
      </c>
      <c r="AX31" s="40"/>
      <c r="AY31" s="54" t="str">
        <f t="shared" si="11"/>
        <v/>
      </c>
      <c r="AZ31" s="57"/>
      <c r="BA31" s="73">
        <v>600</v>
      </c>
      <c r="BB31" s="49">
        <f t="shared" si="12"/>
        <v>2278.5857142857144</v>
      </c>
      <c r="BC31" s="49">
        <f t="shared" si="13"/>
        <v>3330</v>
      </c>
      <c r="BD31" s="49">
        <f t="shared" si="14"/>
        <v>0</v>
      </c>
      <c r="BE31" s="58">
        <v>12.88</v>
      </c>
      <c r="BF31" s="40"/>
      <c r="BG31" s="40"/>
      <c r="BH31" s="73" t="s">
        <v>182</v>
      </c>
      <c r="BI31" s="73" t="s">
        <v>75</v>
      </c>
      <c r="BJ31" s="73" t="s">
        <v>183</v>
      </c>
    </row>
    <row r="32" spans="1:62" ht="21.95" customHeight="1">
      <c r="A32" s="65">
        <v>54</v>
      </c>
      <c r="B32" s="138"/>
      <c r="C32" s="40"/>
      <c r="D32" s="33" t="s">
        <v>206</v>
      </c>
      <c r="E32" s="32" t="s">
        <v>207</v>
      </c>
      <c r="F32" s="72" t="s">
        <v>63</v>
      </c>
      <c r="G32" s="35" t="s">
        <v>208</v>
      </c>
      <c r="H32" s="36" t="s">
        <v>219</v>
      </c>
      <c r="I32" s="36" t="s">
        <v>220</v>
      </c>
      <c r="J32" s="35" t="s">
        <v>177</v>
      </c>
      <c r="K32" s="33" t="s">
        <v>177</v>
      </c>
      <c r="L32" s="107" t="s">
        <v>221</v>
      </c>
      <c r="M32" s="39" t="s">
        <v>212</v>
      </c>
      <c r="N32" s="40"/>
      <c r="O32" s="40"/>
      <c r="P32" s="108" t="s">
        <v>222</v>
      </c>
      <c r="Q32" s="67"/>
      <c r="R32" s="73" t="s">
        <v>70</v>
      </c>
      <c r="S32" s="68">
        <f>[1]Sunny!Q57</f>
        <v>1.82</v>
      </c>
      <c r="T32" s="73" t="s">
        <v>71</v>
      </c>
      <c r="U32" s="33" t="s">
        <v>328</v>
      </c>
      <c r="V32" s="109">
        <v>31.5</v>
      </c>
      <c r="W32" s="109">
        <v>23.5</v>
      </c>
      <c r="X32" s="109">
        <v>29</v>
      </c>
      <c r="Y32" s="105">
        <v>8</v>
      </c>
      <c r="Z32" s="105">
        <v>8</v>
      </c>
      <c r="AA32" s="105">
        <v>11</v>
      </c>
      <c r="AB32" s="45">
        <v>10</v>
      </c>
      <c r="AC32" s="100">
        <v>1</v>
      </c>
      <c r="AD32" s="46">
        <f t="shared" si="9"/>
        <v>7.0399999999999998E-4</v>
      </c>
      <c r="AE32" s="45">
        <v>63</v>
      </c>
      <c r="AF32" s="47">
        <f t="shared" si="10"/>
        <v>89488.636363636368</v>
      </c>
      <c r="AG32" s="48">
        <v>2250</v>
      </c>
      <c r="AH32" s="49">
        <f t="shared" si="15"/>
        <v>2.514285714285714E-2</v>
      </c>
      <c r="AI32" s="101" t="s">
        <v>192</v>
      </c>
      <c r="AJ32" s="51">
        <v>0.5</v>
      </c>
      <c r="AK32" s="49">
        <f t="shared" si="1"/>
        <v>0.91</v>
      </c>
      <c r="AL32" s="49">
        <f t="shared" si="2"/>
        <v>2.7551428571428573</v>
      </c>
      <c r="AM32" s="52">
        <v>0</v>
      </c>
      <c r="AN32" s="49">
        <f t="shared" si="22"/>
        <v>0</v>
      </c>
      <c r="AO32" s="70">
        <v>0.05</v>
      </c>
      <c r="AP32" s="49">
        <f t="shared" si="4"/>
        <v>0.25</v>
      </c>
      <c r="AQ32" s="53">
        <v>0</v>
      </c>
      <c r="AR32" s="52">
        <v>0</v>
      </c>
      <c r="AS32" s="49">
        <f t="shared" si="23"/>
        <v>0</v>
      </c>
      <c r="AT32" s="49">
        <f t="shared" si="6"/>
        <v>0.25</v>
      </c>
      <c r="AU32" s="49">
        <f t="shared" si="7"/>
        <v>3.0051428571428573</v>
      </c>
      <c r="AV32" s="54">
        <f t="shared" si="8"/>
        <v>0.39897142857142853</v>
      </c>
      <c r="AW32" s="69">
        <v>5</v>
      </c>
      <c r="AX32" s="40"/>
      <c r="AY32" s="54" t="str">
        <f t="shared" si="11"/>
        <v/>
      </c>
      <c r="AZ32" s="57"/>
      <c r="BA32" s="73">
        <v>600</v>
      </c>
      <c r="BB32" s="49">
        <f t="shared" si="12"/>
        <v>1803.0857142857144</v>
      </c>
      <c r="BC32" s="49">
        <f t="shared" si="13"/>
        <v>3000</v>
      </c>
      <c r="BD32" s="49">
        <f t="shared" si="14"/>
        <v>0</v>
      </c>
      <c r="BE32" s="58">
        <v>12.88</v>
      </c>
      <c r="BF32" s="40"/>
      <c r="BG32" s="40"/>
      <c r="BH32" s="73" t="s">
        <v>182</v>
      </c>
      <c r="BI32" s="73" t="s">
        <v>75</v>
      </c>
      <c r="BJ32" s="73" t="s">
        <v>183</v>
      </c>
    </row>
    <row r="33" spans="1:62" ht="21.95" customHeight="1">
      <c r="A33" s="65">
        <v>55</v>
      </c>
      <c r="B33" s="138"/>
      <c r="C33" s="40"/>
      <c r="D33" s="33" t="s">
        <v>206</v>
      </c>
      <c r="E33" s="32" t="s">
        <v>207</v>
      </c>
      <c r="F33" s="72" t="s">
        <v>63</v>
      </c>
      <c r="G33" s="35" t="s">
        <v>208</v>
      </c>
      <c r="H33" s="36" t="s">
        <v>223</v>
      </c>
      <c r="I33" s="36" t="s">
        <v>224</v>
      </c>
      <c r="J33" s="35" t="s">
        <v>177</v>
      </c>
      <c r="K33" s="33" t="s">
        <v>177</v>
      </c>
      <c r="L33" s="107" t="s">
        <v>225</v>
      </c>
      <c r="M33" s="39" t="s">
        <v>212</v>
      </c>
      <c r="N33" s="40"/>
      <c r="O33" s="40"/>
      <c r="P33" s="108" t="s">
        <v>226</v>
      </c>
      <c r="Q33" s="67"/>
      <c r="R33" s="73" t="s">
        <v>70</v>
      </c>
      <c r="S33" s="68">
        <f>[1]Sunny!Q58</f>
        <v>1.55</v>
      </c>
      <c r="T33" s="73" t="s">
        <v>71</v>
      </c>
      <c r="U33" s="33" t="s">
        <v>329</v>
      </c>
      <c r="V33" s="109">
        <v>31.5</v>
      </c>
      <c r="W33" s="109">
        <v>23.5</v>
      </c>
      <c r="X33" s="109">
        <v>29</v>
      </c>
      <c r="Y33" s="105">
        <v>15</v>
      </c>
      <c r="Z33" s="105">
        <v>11</v>
      </c>
      <c r="AA33" s="105">
        <v>4</v>
      </c>
      <c r="AB33" s="45">
        <v>10</v>
      </c>
      <c r="AC33" s="100">
        <v>1</v>
      </c>
      <c r="AD33" s="46">
        <f t="shared" si="9"/>
        <v>6.6E-4</v>
      </c>
      <c r="AE33" s="45">
        <v>63</v>
      </c>
      <c r="AF33" s="47">
        <f t="shared" si="10"/>
        <v>95454.545454545456</v>
      </c>
      <c r="AG33" s="48">
        <v>2250</v>
      </c>
      <c r="AH33" s="49">
        <f t="shared" si="15"/>
        <v>2.357142857142857E-2</v>
      </c>
      <c r="AI33" s="101" t="s">
        <v>192</v>
      </c>
      <c r="AJ33" s="51">
        <v>0.5</v>
      </c>
      <c r="AK33" s="49">
        <f t="shared" si="1"/>
        <v>0.77500000000000002</v>
      </c>
      <c r="AL33" s="49">
        <f t="shared" si="2"/>
        <v>2.3485714285714288</v>
      </c>
      <c r="AM33" s="52">
        <v>0</v>
      </c>
      <c r="AN33" s="49">
        <f t="shared" si="22"/>
        <v>0</v>
      </c>
      <c r="AO33" s="70">
        <v>0.05</v>
      </c>
      <c r="AP33" s="49">
        <f t="shared" si="4"/>
        <v>0.21000000000000002</v>
      </c>
      <c r="AQ33" s="53">
        <v>0</v>
      </c>
      <c r="AR33" s="52">
        <v>0</v>
      </c>
      <c r="AS33" s="49">
        <f t="shared" si="23"/>
        <v>0</v>
      </c>
      <c r="AT33" s="49">
        <f t="shared" si="6"/>
        <v>0.21000000000000002</v>
      </c>
      <c r="AU33" s="49">
        <f t="shared" si="7"/>
        <v>2.5585714285714287</v>
      </c>
      <c r="AV33" s="54">
        <f t="shared" si="8"/>
        <v>0.39081632653061221</v>
      </c>
      <c r="AW33" s="69">
        <v>4.2</v>
      </c>
      <c r="AX33" s="40"/>
      <c r="AY33" s="54" t="str">
        <f t="shared" si="11"/>
        <v/>
      </c>
      <c r="AZ33" s="57"/>
      <c r="BA33" s="73">
        <v>600</v>
      </c>
      <c r="BB33" s="49">
        <f t="shared" si="12"/>
        <v>1535.1428571428573</v>
      </c>
      <c r="BC33" s="49">
        <f t="shared" si="13"/>
        <v>2520</v>
      </c>
      <c r="BD33" s="49">
        <f t="shared" si="14"/>
        <v>0</v>
      </c>
      <c r="BE33" s="58">
        <v>12.88</v>
      </c>
      <c r="BF33" s="40"/>
      <c r="BG33" s="40"/>
      <c r="BH33" s="73" t="s">
        <v>182</v>
      </c>
      <c r="BI33" s="73" t="s">
        <v>75</v>
      </c>
      <c r="BJ33" s="73" t="s">
        <v>183</v>
      </c>
    </row>
    <row r="34" spans="1:62" ht="21.95" customHeight="1">
      <c r="A34" s="65">
        <v>56</v>
      </c>
      <c r="B34" s="138"/>
      <c r="C34" s="40"/>
      <c r="D34" s="33" t="s">
        <v>206</v>
      </c>
      <c r="E34" s="32" t="s">
        <v>207</v>
      </c>
      <c r="F34" s="72" t="s">
        <v>63</v>
      </c>
      <c r="G34" s="35" t="s">
        <v>208</v>
      </c>
      <c r="H34" s="36" t="s">
        <v>227</v>
      </c>
      <c r="I34" s="36" t="s">
        <v>228</v>
      </c>
      <c r="J34" s="35" t="s">
        <v>177</v>
      </c>
      <c r="K34" s="33" t="s">
        <v>177</v>
      </c>
      <c r="L34" s="107" t="s">
        <v>229</v>
      </c>
      <c r="M34" s="39" t="s">
        <v>212</v>
      </c>
      <c r="N34" s="40"/>
      <c r="O34" s="40"/>
      <c r="P34" s="108" t="s">
        <v>230</v>
      </c>
      <c r="Q34" s="67"/>
      <c r="R34" s="73" t="s">
        <v>70</v>
      </c>
      <c r="S34" s="68">
        <f>[1]Sunny!Q59</f>
        <v>3.4</v>
      </c>
      <c r="T34" s="73" t="s">
        <v>71</v>
      </c>
      <c r="U34" s="33" t="s">
        <v>330</v>
      </c>
      <c r="V34" s="109">
        <v>31.5</v>
      </c>
      <c r="W34" s="109">
        <v>23.5</v>
      </c>
      <c r="X34" s="109">
        <v>29</v>
      </c>
      <c r="Y34" s="105">
        <v>10</v>
      </c>
      <c r="Z34" s="105">
        <v>10</v>
      </c>
      <c r="AA34" s="105">
        <v>15</v>
      </c>
      <c r="AB34" s="45">
        <v>10</v>
      </c>
      <c r="AC34" s="100">
        <v>1</v>
      </c>
      <c r="AD34" s="46">
        <f t="shared" si="9"/>
        <v>1.5E-3</v>
      </c>
      <c r="AE34" s="45">
        <v>63</v>
      </c>
      <c r="AF34" s="47">
        <f t="shared" si="10"/>
        <v>42000</v>
      </c>
      <c r="AG34" s="48">
        <v>2250</v>
      </c>
      <c r="AH34" s="49">
        <f t="shared" si="15"/>
        <v>5.3571428571428568E-2</v>
      </c>
      <c r="AI34" s="103" t="s">
        <v>202</v>
      </c>
      <c r="AJ34" s="104">
        <f>11.3%+20%</f>
        <v>0.313</v>
      </c>
      <c r="AK34" s="49">
        <f t="shared" si="1"/>
        <v>1.0642</v>
      </c>
      <c r="AL34" s="49">
        <f t="shared" si="2"/>
        <v>4.5177714285714288</v>
      </c>
      <c r="AM34" s="52">
        <v>0</v>
      </c>
      <c r="AN34" s="49">
        <f t="shared" si="22"/>
        <v>0</v>
      </c>
      <c r="AO34" s="70">
        <v>0.05</v>
      </c>
      <c r="AP34" s="49">
        <f t="shared" si="4"/>
        <v>0.35499999999999998</v>
      </c>
      <c r="AQ34" s="53">
        <v>0</v>
      </c>
      <c r="AR34" s="52">
        <v>0</v>
      </c>
      <c r="AS34" s="49">
        <f t="shared" si="23"/>
        <v>0</v>
      </c>
      <c r="AT34" s="49">
        <f t="shared" si="6"/>
        <v>0.35499999999999998</v>
      </c>
      <c r="AU34" s="49">
        <f t="shared" si="7"/>
        <v>4.8727714285714292</v>
      </c>
      <c r="AV34" s="54">
        <f t="shared" si="8"/>
        <v>0.31369416498993952</v>
      </c>
      <c r="AW34" s="69">
        <v>7.1</v>
      </c>
      <c r="AX34" s="40"/>
      <c r="AY34" s="54" t="str">
        <f t="shared" si="11"/>
        <v/>
      </c>
      <c r="AZ34" s="57"/>
      <c r="BA34" s="73">
        <v>600</v>
      </c>
      <c r="BB34" s="49">
        <f t="shared" si="12"/>
        <v>2923.6628571428573</v>
      </c>
      <c r="BC34" s="49">
        <f t="shared" si="13"/>
        <v>4260</v>
      </c>
      <c r="BD34" s="49">
        <f t="shared" si="14"/>
        <v>0</v>
      </c>
      <c r="BE34" s="58">
        <v>12.88</v>
      </c>
      <c r="BF34" s="40"/>
      <c r="BG34" s="40"/>
      <c r="BH34" s="73" t="s">
        <v>182</v>
      </c>
      <c r="BI34" s="73" t="s">
        <v>75</v>
      </c>
      <c r="BJ34" s="73" t="s">
        <v>183</v>
      </c>
    </row>
    <row r="35" spans="1:62" ht="21.95" customHeight="1">
      <c r="A35" s="65">
        <v>57</v>
      </c>
      <c r="B35" s="139"/>
      <c r="C35" s="40"/>
      <c r="D35" s="33" t="s">
        <v>206</v>
      </c>
      <c r="E35" s="32" t="s">
        <v>207</v>
      </c>
      <c r="F35" s="72" t="s">
        <v>63</v>
      </c>
      <c r="G35" s="35" t="s">
        <v>208</v>
      </c>
      <c r="H35" s="36" t="s">
        <v>231</v>
      </c>
      <c r="I35" s="36" t="s">
        <v>232</v>
      </c>
      <c r="J35" s="35" t="s">
        <v>177</v>
      </c>
      <c r="K35" s="33" t="s">
        <v>177</v>
      </c>
      <c r="L35" s="107" t="s">
        <v>233</v>
      </c>
      <c r="M35" s="39" t="s">
        <v>212</v>
      </c>
      <c r="N35" s="40"/>
      <c r="O35" s="40"/>
      <c r="P35" s="108" t="s">
        <v>234</v>
      </c>
      <c r="Q35" s="67"/>
      <c r="R35" s="73" t="s">
        <v>70</v>
      </c>
      <c r="S35" s="68">
        <f>[1]Sunny!Q60</f>
        <v>3.73</v>
      </c>
      <c r="T35" s="73" t="s">
        <v>71</v>
      </c>
      <c r="U35" s="33" t="s">
        <v>331</v>
      </c>
      <c r="V35" s="109">
        <v>31.5</v>
      </c>
      <c r="W35" s="109">
        <v>23.5</v>
      </c>
      <c r="X35" s="109">
        <v>29</v>
      </c>
      <c r="Y35" s="105">
        <v>25</v>
      </c>
      <c r="Z35" s="105">
        <v>13</v>
      </c>
      <c r="AA35" s="105">
        <v>4</v>
      </c>
      <c r="AB35" s="45">
        <v>10</v>
      </c>
      <c r="AC35" s="100">
        <v>1</v>
      </c>
      <c r="AD35" s="46">
        <f t="shared" si="9"/>
        <v>1.2999999999999999E-3</v>
      </c>
      <c r="AE35" s="45">
        <v>63</v>
      </c>
      <c r="AF35" s="47">
        <f t="shared" si="10"/>
        <v>48461.538461538461</v>
      </c>
      <c r="AG35" s="48">
        <v>2250</v>
      </c>
      <c r="AH35" s="49">
        <f t="shared" si="15"/>
        <v>4.642857142857143E-2</v>
      </c>
      <c r="AI35" s="103" t="s">
        <v>202</v>
      </c>
      <c r="AJ35" s="104">
        <f>11.3%+20%</f>
        <v>0.313</v>
      </c>
      <c r="AK35" s="49">
        <f t="shared" si="1"/>
        <v>1.1674899999999999</v>
      </c>
      <c r="AL35" s="49">
        <f t="shared" si="2"/>
        <v>4.9439185714285712</v>
      </c>
      <c r="AM35" s="52">
        <v>0</v>
      </c>
      <c r="AN35" s="49">
        <f t="shared" si="22"/>
        <v>0</v>
      </c>
      <c r="AO35" s="70">
        <v>0.05</v>
      </c>
      <c r="AP35" s="49">
        <f t="shared" si="4"/>
        <v>0.38</v>
      </c>
      <c r="AQ35" s="53">
        <v>0</v>
      </c>
      <c r="AR35" s="52">
        <v>0</v>
      </c>
      <c r="AS35" s="49">
        <f t="shared" si="23"/>
        <v>0</v>
      </c>
      <c r="AT35" s="49">
        <f t="shared" si="6"/>
        <v>0.38</v>
      </c>
      <c r="AU35" s="49">
        <f t="shared" si="7"/>
        <v>5.3239185714285711</v>
      </c>
      <c r="AV35" s="54">
        <f t="shared" si="8"/>
        <v>0.29948439849624064</v>
      </c>
      <c r="AW35" s="69">
        <v>7.6</v>
      </c>
      <c r="AX35" s="40"/>
      <c r="AY35" s="54" t="str">
        <f t="shared" si="11"/>
        <v/>
      </c>
      <c r="AZ35" s="57"/>
      <c r="BA35" s="73">
        <v>600</v>
      </c>
      <c r="BB35" s="49">
        <f t="shared" si="12"/>
        <v>3194.3511428571428</v>
      </c>
      <c r="BC35" s="49">
        <f t="shared" si="13"/>
        <v>4560</v>
      </c>
      <c r="BD35" s="49">
        <f t="shared" si="14"/>
        <v>0</v>
      </c>
      <c r="BE35" s="58">
        <v>12.88</v>
      </c>
      <c r="BF35" s="40"/>
      <c r="BG35" s="40"/>
      <c r="BH35" s="73" t="s">
        <v>182</v>
      </c>
      <c r="BI35" s="73" t="s">
        <v>75</v>
      </c>
      <c r="BJ35" s="73" t="s">
        <v>183</v>
      </c>
    </row>
    <row r="36" spans="1:62" ht="21.95" customHeight="1">
      <c r="A36" s="65">
        <v>68</v>
      </c>
      <c r="B36" s="138"/>
      <c r="C36" s="40"/>
      <c r="D36" s="71" t="s">
        <v>108</v>
      </c>
      <c r="E36" s="40"/>
      <c r="F36" s="72" t="s">
        <v>63</v>
      </c>
      <c r="G36" s="39" t="s">
        <v>235</v>
      </c>
      <c r="H36" s="111" t="s">
        <v>102</v>
      </c>
      <c r="I36" s="36" t="s">
        <v>102</v>
      </c>
      <c r="J36" s="39" t="s">
        <v>236</v>
      </c>
      <c r="K36" s="71" t="s">
        <v>236</v>
      </c>
      <c r="L36" s="75" t="s">
        <v>237</v>
      </c>
      <c r="M36" s="39" t="s">
        <v>111</v>
      </c>
      <c r="N36" s="40"/>
      <c r="O36" s="40"/>
      <c r="P36" s="41" t="s">
        <v>238</v>
      </c>
      <c r="Q36" s="67"/>
      <c r="R36" s="73" t="s">
        <v>70</v>
      </c>
      <c r="S36" s="68">
        <f>[1]Sunny!Q71</f>
        <v>4.5</v>
      </c>
      <c r="T36" s="73" t="s">
        <v>71</v>
      </c>
      <c r="U36" s="71" t="s">
        <v>332</v>
      </c>
      <c r="V36" s="133">
        <v>42</v>
      </c>
      <c r="W36" s="133">
        <v>36.5</v>
      </c>
      <c r="X36" s="133">
        <v>41</v>
      </c>
      <c r="Y36" s="44">
        <v>16.5</v>
      </c>
      <c r="Z36" s="44">
        <v>16.5</v>
      </c>
      <c r="AA36" s="44">
        <v>15</v>
      </c>
      <c r="AB36" s="45">
        <v>10</v>
      </c>
      <c r="AC36" s="73">
        <v>1</v>
      </c>
      <c r="AD36" s="46">
        <f t="shared" ref="AD36:AD56" si="24">IF(Y36="","",Y36*Z36*AA36/1000000)</f>
        <v>4.0837499999999997E-3</v>
      </c>
      <c r="AE36" s="45">
        <v>63</v>
      </c>
      <c r="AF36" s="47">
        <f t="shared" ref="AF36:AF56" si="25">IF(AC36="","",AE36/AD36*AC36)</f>
        <v>15426.997245179064</v>
      </c>
      <c r="AG36" s="48">
        <v>2250</v>
      </c>
      <c r="AH36" s="49">
        <f t="shared" ref="AH36:AH56" si="26">IF(ISERROR(AG36/AF36),"",AG36/AF36)</f>
        <v>0.14584821428571429</v>
      </c>
      <c r="AI36" s="50" t="s">
        <v>80</v>
      </c>
      <c r="AJ36" s="51">
        <v>0.23400000000000001</v>
      </c>
      <c r="AK36" s="49">
        <f t="shared" ref="AK36:AK56" si="27">IF(ISERROR(S36*AJ36),"",S36*AJ36)</f>
        <v>1.0530000000000002</v>
      </c>
      <c r="AL36" s="49">
        <f t="shared" ref="AL36:AL56" si="28">IF(ISERROR(S36+AH36+AK36),"",S36+AH36+AK36)</f>
        <v>5.6988482142857144</v>
      </c>
      <c r="AM36" s="52">
        <v>0</v>
      </c>
      <c r="AN36" s="49">
        <f t="shared" ref="AN36:AN37" si="29">IF(ISERROR(AW36*AM36),"",AW36*AM36)</f>
        <v>0</v>
      </c>
      <c r="AO36" s="52">
        <v>0</v>
      </c>
      <c r="AP36" s="49">
        <f t="shared" ref="AP36:AP56" si="30">IF(ISERROR(AW36*AO36),"",AW36*AO36)</f>
        <v>0</v>
      </c>
      <c r="AQ36" s="53">
        <v>0</v>
      </c>
      <c r="AR36" s="52">
        <v>0</v>
      </c>
      <c r="AS36" s="49">
        <f t="shared" ref="AS36:AS37" si="31">IF(ISERROR(AW36*AR36),"",AW36*AR36)</f>
        <v>0</v>
      </c>
      <c r="AT36" s="49">
        <f t="shared" ref="AT36:AT56" si="32">IF(ISERROR(AN36+AP36+AS36),"",AN36+AP36+AS36)</f>
        <v>0</v>
      </c>
      <c r="AU36" s="49">
        <f t="shared" ref="AU36:AU56" si="33">IF(ISERROR(AL36+AT36),"",AL36+AT36)</f>
        <v>5.6988482142857144</v>
      </c>
      <c r="AV36" s="54">
        <f t="shared" ref="AV36:AV56" si="34">IF(ISERROR((AW36-AU36)/AW36),"",(AW36-AU36)/AW36)</f>
        <v>0.2876439732142857</v>
      </c>
      <c r="AW36" s="68">
        <v>8</v>
      </c>
      <c r="AX36" s="40"/>
      <c r="AY36" s="54" t="str">
        <f t="shared" ref="AY36:AY56" si="35">IF(ISERROR((AX36-AW36)/AX36),"",(AX36-AW36)/AX36)</f>
        <v/>
      </c>
      <c r="AZ36" s="57"/>
      <c r="BA36" s="73">
        <v>500</v>
      </c>
      <c r="BB36" s="49">
        <f t="shared" ref="BB36:BB56" si="36">IF(ISERROR(AU36*BA36),"",AU36*BA36)</f>
        <v>2849.4241071428573</v>
      </c>
      <c r="BC36" s="49">
        <f t="shared" ref="BC36:BC56" si="37">IF(ISERROR(AW36*BA36),"",AW36*BA36)</f>
        <v>4000</v>
      </c>
      <c r="BD36" s="49">
        <f t="shared" ref="BD36:BD56" si="38">IF(ISERROR(AX36*BA36),"",AX36*BA36)</f>
        <v>0</v>
      </c>
      <c r="BE36" s="58">
        <v>31.43</v>
      </c>
      <c r="BF36" s="40"/>
      <c r="BG36" s="40"/>
      <c r="BH36" s="73" t="s">
        <v>74</v>
      </c>
      <c r="BI36" s="73" t="s">
        <v>75</v>
      </c>
      <c r="BJ36" s="73" t="s">
        <v>239</v>
      </c>
    </row>
    <row r="37" spans="1:62" ht="21.95" customHeight="1">
      <c r="A37" s="65">
        <v>69</v>
      </c>
      <c r="B37" s="139"/>
      <c r="C37" s="40"/>
      <c r="D37" s="71" t="s">
        <v>108</v>
      </c>
      <c r="E37" s="40"/>
      <c r="F37" s="72" t="s">
        <v>63</v>
      </c>
      <c r="G37" s="39" t="s">
        <v>235</v>
      </c>
      <c r="H37" s="111" t="s">
        <v>240</v>
      </c>
      <c r="I37" s="36" t="s">
        <v>240</v>
      </c>
      <c r="J37" s="39" t="s">
        <v>236</v>
      </c>
      <c r="K37" s="71" t="s">
        <v>236</v>
      </c>
      <c r="L37" s="75" t="s">
        <v>241</v>
      </c>
      <c r="M37" s="39" t="s">
        <v>111</v>
      </c>
      <c r="N37" s="40"/>
      <c r="O37" s="40"/>
      <c r="P37" s="41" t="s">
        <v>242</v>
      </c>
      <c r="Q37" s="67"/>
      <c r="R37" s="73" t="s">
        <v>70</v>
      </c>
      <c r="S37" s="68">
        <f>[1]Sunny!Q72</f>
        <v>1.78</v>
      </c>
      <c r="T37" s="73" t="s">
        <v>71</v>
      </c>
      <c r="U37" s="71" t="s">
        <v>333</v>
      </c>
      <c r="V37" s="133">
        <v>42</v>
      </c>
      <c r="W37" s="133">
        <v>36.5</v>
      </c>
      <c r="X37" s="133">
        <v>41</v>
      </c>
      <c r="Y37" s="44">
        <v>18.5</v>
      </c>
      <c r="Z37" s="44">
        <v>8</v>
      </c>
      <c r="AA37" s="44">
        <v>10</v>
      </c>
      <c r="AB37" s="45">
        <v>10</v>
      </c>
      <c r="AC37" s="73">
        <v>1</v>
      </c>
      <c r="AD37" s="46">
        <f t="shared" si="24"/>
        <v>1.48E-3</v>
      </c>
      <c r="AE37" s="45">
        <v>63</v>
      </c>
      <c r="AF37" s="47">
        <f t="shared" si="25"/>
        <v>42567.567567567567</v>
      </c>
      <c r="AG37" s="48">
        <v>2250</v>
      </c>
      <c r="AH37" s="49">
        <f t="shared" si="26"/>
        <v>5.2857142857142859E-2</v>
      </c>
      <c r="AI37" s="50" t="s">
        <v>80</v>
      </c>
      <c r="AJ37" s="51">
        <v>0.23400000000000001</v>
      </c>
      <c r="AK37" s="49">
        <f t="shared" si="27"/>
        <v>0.41652000000000006</v>
      </c>
      <c r="AL37" s="49">
        <f t="shared" si="28"/>
        <v>2.249377142857143</v>
      </c>
      <c r="AM37" s="52">
        <v>0</v>
      </c>
      <c r="AN37" s="49">
        <f t="shared" si="29"/>
        <v>0</v>
      </c>
      <c r="AO37" s="52">
        <v>0</v>
      </c>
      <c r="AP37" s="49">
        <f t="shared" si="30"/>
        <v>0</v>
      </c>
      <c r="AQ37" s="53">
        <v>0</v>
      </c>
      <c r="AR37" s="52">
        <v>0</v>
      </c>
      <c r="AS37" s="49">
        <f t="shared" si="31"/>
        <v>0</v>
      </c>
      <c r="AT37" s="49">
        <f t="shared" si="32"/>
        <v>0</v>
      </c>
      <c r="AU37" s="49">
        <f t="shared" si="33"/>
        <v>2.249377142857143</v>
      </c>
      <c r="AV37" s="54">
        <f t="shared" si="34"/>
        <v>0.30788395604395602</v>
      </c>
      <c r="AW37" s="68">
        <v>3.25</v>
      </c>
      <c r="AX37" s="40"/>
      <c r="AY37" s="54" t="str">
        <f t="shared" si="35"/>
        <v/>
      </c>
      <c r="AZ37" s="57"/>
      <c r="BA37" s="73">
        <v>500</v>
      </c>
      <c r="BB37" s="49">
        <f t="shared" si="36"/>
        <v>1124.6885714285715</v>
      </c>
      <c r="BC37" s="49">
        <f t="shared" si="37"/>
        <v>1625</v>
      </c>
      <c r="BD37" s="49">
        <f t="shared" si="38"/>
        <v>0</v>
      </c>
      <c r="BE37" s="58">
        <v>31.43</v>
      </c>
      <c r="BF37" s="40"/>
      <c r="BG37" s="40"/>
      <c r="BH37" s="73" t="s">
        <v>74</v>
      </c>
      <c r="BI37" s="73" t="s">
        <v>75</v>
      </c>
      <c r="BJ37" s="73" t="s">
        <v>112</v>
      </c>
    </row>
    <row r="38" spans="1:62" ht="21.95" customHeight="1">
      <c r="A38" s="65">
        <v>74</v>
      </c>
      <c r="B38" s="138"/>
      <c r="C38" s="40"/>
      <c r="D38" s="33" t="s">
        <v>243</v>
      </c>
      <c r="E38" s="32" t="s">
        <v>244</v>
      </c>
      <c r="F38" s="112" t="s">
        <v>63</v>
      </c>
      <c r="G38" s="113" t="s">
        <v>245</v>
      </c>
      <c r="H38" s="36" t="s">
        <v>248</v>
      </c>
      <c r="I38" s="36" t="s">
        <v>152</v>
      </c>
      <c r="J38" s="35" t="s">
        <v>246</v>
      </c>
      <c r="K38" s="33" t="s">
        <v>246</v>
      </c>
      <c r="L38" s="61" t="s">
        <v>249</v>
      </c>
      <c r="M38" s="114" t="s">
        <v>247</v>
      </c>
      <c r="N38" s="40"/>
      <c r="O38" s="40"/>
      <c r="P38" s="118" t="s">
        <v>250</v>
      </c>
      <c r="Q38" s="119"/>
      <c r="R38" s="73" t="s">
        <v>70</v>
      </c>
      <c r="S38" s="68">
        <f>[1]Sunny!Q77</f>
        <v>2.7</v>
      </c>
      <c r="T38" s="112" t="s">
        <v>71</v>
      </c>
      <c r="U38" s="33" t="s">
        <v>334</v>
      </c>
      <c r="V38" s="33">
        <v>41</v>
      </c>
      <c r="W38" s="33">
        <v>32</v>
      </c>
      <c r="X38" s="33">
        <v>45</v>
      </c>
      <c r="Y38" s="115">
        <v>10</v>
      </c>
      <c r="Z38" s="115">
        <v>10</v>
      </c>
      <c r="AA38" s="115">
        <v>11</v>
      </c>
      <c r="AB38" s="45">
        <v>10</v>
      </c>
      <c r="AC38" s="116">
        <v>1</v>
      </c>
      <c r="AD38" s="46">
        <f t="shared" si="24"/>
        <v>1.1000000000000001E-3</v>
      </c>
      <c r="AE38" s="45">
        <v>63</v>
      </c>
      <c r="AF38" s="47">
        <f t="shared" si="25"/>
        <v>57272.727272727272</v>
      </c>
      <c r="AG38" s="48">
        <v>2250</v>
      </c>
      <c r="AH38" s="49">
        <f t="shared" si="26"/>
        <v>3.9285714285714285E-2</v>
      </c>
      <c r="AI38" s="88" t="s">
        <v>136</v>
      </c>
      <c r="AJ38" s="70">
        <v>0.26</v>
      </c>
      <c r="AK38" s="49">
        <f t="shared" si="27"/>
        <v>0.70200000000000007</v>
      </c>
      <c r="AL38" s="49">
        <f t="shared" si="28"/>
        <v>3.4412857142857143</v>
      </c>
      <c r="AM38" s="52">
        <v>0</v>
      </c>
      <c r="AN38" s="49">
        <f t="shared" ref="AN38:AN42" si="39">IF(ISERROR(AW38*AM38),"",AW38*AM38)</f>
        <v>0</v>
      </c>
      <c r="AO38" s="52">
        <v>0</v>
      </c>
      <c r="AP38" s="49">
        <f t="shared" si="30"/>
        <v>0</v>
      </c>
      <c r="AQ38" s="53">
        <v>0</v>
      </c>
      <c r="AR38" s="52">
        <v>0</v>
      </c>
      <c r="AS38" s="49">
        <f t="shared" ref="AS38:AS42" si="40">IF(ISERROR(AW38*AR38),"",AW38*AR38)</f>
        <v>0</v>
      </c>
      <c r="AT38" s="49">
        <f t="shared" si="32"/>
        <v>0</v>
      </c>
      <c r="AU38" s="49">
        <f t="shared" si="33"/>
        <v>3.4412857142857143</v>
      </c>
      <c r="AV38" s="54">
        <f t="shared" si="34"/>
        <v>0.31174285714285715</v>
      </c>
      <c r="AW38" s="68">
        <v>5</v>
      </c>
      <c r="AX38" s="40"/>
      <c r="AY38" s="54" t="str">
        <f t="shared" si="35"/>
        <v/>
      </c>
      <c r="AZ38" s="57"/>
      <c r="BA38" s="117">
        <v>500</v>
      </c>
      <c r="BB38" s="49">
        <f t="shared" si="36"/>
        <v>1720.6428571428571</v>
      </c>
      <c r="BC38" s="49">
        <f t="shared" si="37"/>
        <v>2500</v>
      </c>
      <c r="BD38" s="49">
        <f t="shared" si="38"/>
        <v>0</v>
      </c>
      <c r="BE38" s="58">
        <v>29.52</v>
      </c>
      <c r="BF38" s="40"/>
      <c r="BG38" s="40"/>
      <c r="BH38" s="86" t="s">
        <v>74</v>
      </c>
      <c r="BI38" s="112" t="s">
        <v>75</v>
      </c>
      <c r="BJ38" s="112" t="s">
        <v>183</v>
      </c>
    </row>
    <row r="39" spans="1:62" ht="21.95" customHeight="1">
      <c r="A39" s="65">
        <v>76</v>
      </c>
      <c r="B39" s="138"/>
      <c r="C39" s="40"/>
      <c r="D39" s="33" t="s">
        <v>243</v>
      </c>
      <c r="E39" s="32" t="s">
        <v>244</v>
      </c>
      <c r="F39" s="112" t="s">
        <v>63</v>
      </c>
      <c r="G39" s="113" t="s">
        <v>245</v>
      </c>
      <c r="H39" s="36" t="s">
        <v>251</v>
      </c>
      <c r="I39" s="36" t="s">
        <v>252</v>
      </c>
      <c r="J39" s="35" t="s">
        <v>246</v>
      </c>
      <c r="K39" s="33" t="s">
        <v>246</v>
      </c>
      <c r="L39" s="61" t="s">
        <v>253</v>
      </c>
      <c r="M39" s="114" t="s">
        <v>247</v>
      </c>
      <c r="N39" s="40"/>
      <c r="O39" s="40"/>
      <c r="P39" s="118" t="s">
        <v>254</v>
      </c>
      <c r="Q39" s="119"/>
      <c r="R39" s="73" t="s">
        <v>70</v>
      </c>
      <c r="S39" s="68">
        <f>[1]Sunny!Q79</f>
        <v>2.4900000000000002</v>
      </c>
      <c r="T39" s="112" t="s">
        <v>71</v>
      </c>
      <c r="U39" s="33" t="s">
        <v>335</v>
      </c>
      <c r="V39" s="33">
        <v>41</v>
      </c>
      <c r="W39" s="33">
        <v>32</v>
      </c>
      <c r="X39" s="33">
        <v>45</v>
      </c>
      <c r="Y39" s="120">
        <v>15</v>
      </c>
      <c r="Z39" s="120">
        <v>11</v>
      </c>
      <c r="AA39" s="120">
        <v>8</v>
      </c>
      <c r="AB39" s="45">
        <v>10</v>
      </c>
      <c r="AC39" s="116">
        <v>1</v>
      </c>
      <c r="AD39" s="46">
        <f t="shared" si="24"/>
        <v>1.32E-3</v>
      </c>
      <c r="AE39" s="45">
        <v>63</v>
      </c>
      <c r="AF39" s="47">
        <f t="shared" si="25"/>
        <v>47727.272727272728</v>
      </c>
      <c r="AG39" s="48">
        <v>2250</v>
      </c>
      <c r="AH39" s="49">
        <f t="shared" si="26"/>
        <v>4.7142857142857139E-2</v>
      </c>
      <c r="AI39" s="84" t="s">
        <v>136</v>
      </c>
      <c r="AJ39" s="70">
        <v>0.26</v>
      </c>
      <c r="AK39" s="49">
        <f t="shared" si="27"/>
        <v>0.64740000000000009</v>
      </c>
      <c r="AL39" s="49">
        <f t="shared" si="28"/>
        <v>3.1845428571428576</v>
      </c>
      <c r="AM39" s="52">
        <v>0</v>
      </c>
      <c r="AN39" s="49">
        <f t="shared" si="39"/>
        <v>0</v>
      </c>
      <c r="AO39" s="52">
        <v>0</v>
      </c>
      <c r="AP39" s="49">
        <f t="shared" si="30"/>
        <v>0</v>
      </c>
      <c r="AQ39" s="53">
        <v>0</v>
      </c>
      <c r="AR39" s="52">
        <v>0</v>
      </c>
      <c r="AS39" s="49">
        <f t="shared" si="40"/>
        <v>0</v>
      </c>
      <c r="AT39" s="49">
        <f t="shared" si="32"/>
        <v>0</v>
      </c>
      <c r="AU39" s="49">
        <f t="shared" si="33"/>
        <v>3.1845428571428576</v>
      </c>
      <c r="AV39" s="54">
        <f t="shared" si="34"/>
        <v>0.35009329446064136</v>
      </c>
      <c r="AW39" s="68">
        <v>4.9000000000000004</v>
      </c>
      <c r="AX39" s="40"/>
      <c r="AY39" s="54" t="str">
        <f t="shared" si="35"/>
        <v/>
      </c>
      <c r="AZ39" s="57"/>
      <c r="BA39" s="117">
        <v>500</v>
      </c>
      <c r="BB39" s="49">
        <f t="shared" si="36"/>
        <v>1592.2714285714287</v>
      </c>
      <c r="BC39" s="49">
        <f t="shared" si="37"/>
        <v>2450</v>
      </c>
      <c r="BD39" s="49">
        <f t="shared" si="38"/>
        <v>0</v>
      </c>
      <c r="BE39" s="58">
        <v>29.52</v>
      </c>
      <c r="BF39" s="40"/>
      <c r="BG39" s="40"/>
      <c r="BH39" s="86" t="s">
        <v>74</v>
      </c>
      <c r="BI39" s="112" t="s">
        <v>75</v>
      </c>
      <c r="BJ39" s="112" t="s">
        <v>183</v>
      </c>
    </row>
    <row r="40" spans="1:62" ht="21.95" customHeight="1">
      <c r="A40" s="65">
        <v>77</v>
      </c>
      <c r="B40" s="138"/>
      <c r="C40" s="40"/>
      <c r="D40" s="33" t="s">
        <v>243</v>
      </c>
      <c r="E40" s="32" t="s">
        <v>244</v>
      </c>
      <c r="F40" s="112" t="s">
        <v>63</v>
      </c>
      <c r="G40" s="113" t="s">
        <v>245</v>
      </c>
      <c r="H40" s="36" t="s">
        <v>255</v>
      </c>
      <c r="I40" s="36" t="s">
        <v>256</v>
      </c>
      <c r="J40" s="35" t="s">
        <v>246</v>
      </c>
      <c r="K40" s="33" t="s">
        <v>246</v>
      </c>
      <c r="L40" s="61" t="s">
        <v>172</v>
      </c>
      <c r="M40" s="114" t="s">
        <v>257</v>
      </c>
      <c r="N40" s="40"/>
      <c r="O40" s="40"/>
      <c r="P40" s="118" t="s">
        <v>258</v>
      </c>
      <c r="Q40" s="119"/>
      <c r="R40" s="73" t="s">
        <v>70</v>
      </c>
      <c r="S40" s="68">
        <f>[1]Sunny!Q80</f>
        <v>5.0599999999999996</v>
      </c>
      <c r="T40" s="112" t="s">
        <v>71</v>
      </c>
      <c r="U40" s="33" t="s">
        <v>336</v>
      </c>
      <c r="V40" s="33">
        <v>41</v>
      </c>
      <c r="W40" s="33">
        <v>32</v>
      </c>
      <c r="X40" s="33">
        <v>45</v>
      </c>
      <c r="Y40" s="115">
        <v>11</v>
      </c>
      <c r="Z40" s="115">
        <v>11</v>
      </c>
      <c r="AA40" s="115">
        <v>38</v>
      </c>
      <c r="AB40" s="45">
        <v>10</v>
      </c>
      <c r="AC40" s="116">
        <v>1</v>
      </c>
      <c r="AD40" s="46">
        <f t="shared" si="24"/>
        <v>4.5979999999999997E-3</v>
      </c>
      <c r="AE40" s="45">
        <v>63</v>
      </c>
      <c r="AF40" s="47">
        <f t="shared" si="25"/>
        <v>13701.609395389301</v>
      </c>
      <c r="AG40" s="48">
        <v>2250</v>
      </c>
      <c r="AH40" s="49">
        <f t="shared" si="26"/>
        <v>0.1642142857142857</v>
      </c>
      <c r="AI40" s="88" t="s">
        <v>136</v>
      </c>
      <c r="AJ40" s="70">
        <v>0.26</v>
      </c>
      <c r="AK40" s="49">
        <f t="shared" si="27"/>
        <v>1.3155999999999999</v>
      </c>
      <c r="AL40" s="49">
        <f t="shared" si="28"/>
        <v>6.5398142857142849</v>
      </c>
      <c r="AM40" s="52">
        <v>0</v>
      </c>
      <c r="AN40" s="49">
        <f t="shared" si="39"/>
        <v>0</v>
      </c>
      <c r="AO40" s="52">
        <v>0</v>
      </c>
      <c r="AP40" s="49">
        <f t="shared" si="30"/>
        <v>0</v>
      </c>
      <c r="AQ40" s="53">
        <v>0</v>
      </c>
      <c r="AR40" s="52">
        <v>0</v>
      </c>
      <c r="AS40" s="49">
        <f t="shared" si="40"/>
        <v>0</v>
      </c>
      <c r="AT40" s="49">
        <f t="shared" si="32"/>
        <v>0</v>
      </c>
      <c r="AU40" s="49">
        <f t="shared" si="33"/>
        <v>6.5398142857142849</v>
      </c>
      <c r="AV40" s="121">
        <f t="shared" si="34"/>
        <v>0.23061008403361355</v>
      </c>
      <c r="AW40" s="122">
        <v>8.5</v>
      </c>
      <c r="AX40" s="40"/>
      <c r="AY40" s="54" t="str">
        <f t="shared" si="35"/>
        <v/>
      </c>
      <c r="AZ40" s="57"/>
      <c r="BA40" s="117">
        <v>500</v>
      </c>
      <c r="BB40" s="49">
        <f t="shared" si="36"/>
        <v>3269.9071428571424</v>
      </c>
      <c r="BC40" s="49">
        <f t="shared" si="37"/>
        <v>4250</v>
      </c>
      <c r="BD40" s="49">
        <f t="shared" si="38"/>
        <v>0</v>
      </c>
      <c r="BE40" s="58">
        <v>29.52</v>
      </c>
      <c r="BF40" s="40"/>
      <c r="BG40" s="40"/>
      <c r="BH40" s="86" t="s">
        <v>74</v>
      </c>
      <c r="BI40" s="112" t="s">
        <v>75</v>
      </c>
      <c r="BJ40" s="112" t="s">
        <v>183</v>
      </c>
    </row>
    <row r="41" spans="1:62" ht="21.95" customHeight="1">
      <c r="A41" s="65">
        <v>78</v>
      </c>
      <c r="B41" s="138"/>
      <c r="C41" s="40"/>
      <c r="D41" s="33" t="s">
        <v>243</v>
      </c>
      <c r="E41" s="32" t="s">
        <v>244</v>
      </c>
      <c r="F41" s="112" t="s">
        <v>63</v>
      </c>
      <c r="G41" s="113" t="s">
        <v>245</v>
      </c>
      <c r="H41" s="36" t="s">
        <v>259</v>
      </c>
      <c r="I41" s="36" t="s">
        <v>156</v>
      </c>
      <c r="J41" s="35" t="s">
        <v>246</v>
      </c>
      <c r="K41" s="33" t="s">
        <v>246</v>
      </c>
      <c r="L41" s="61" t="s">
        <v>260</v>
      </c>
      <c r="M41" s="114" t="s">
        <v>247</v>
      </c>
      <c r="N41" s="40"/>
      <c r="O41" s="40"/>
      <c r="P41" s="118" t="s">
        <v>261</v>
      </c>
      <c r="Q41" s="119"/>
      <c r="R41" s="73" t="s">
        <v>70</v>
      </c>
      <c r="S41" s="68">
        <f>[1]Sunny!Q81</f>
        <v>5.54</v>
      </c>
      <c r="T41" s="112" t="s">
        <v>71</v>
      </c>
      <c r="U41" s="33" t="s">
        <v>337</v>
      </c>
      <c r="V41" s="33">
        <v>41</v>
      </c>
      <c r="W41" s="33">
        <v>32</v>
      </c>
      <c r="X41" s="33">
        <v>45</v>
      </c>
      <c r="Y41" s="115">
        <v>15</v>
      </c>
      <c r="Z41" s="115">
        <v>15</v>
      </c>
      <c r="AA41" s="115">
        <v>16</v>
      </c>
      <c r="AB41" s="45">
        <v>10</v>
      </c>
      <c r="AC41" s="116">
        <v>1</v>
      </c>
      <c r="AD41" s="46">
        <f t="shared" si="24"/>
        <v>3.5999999999999999E-3</v>
      </c>
      <c r="AE41" s="45">
        <v>63</v>
      </c>
      <c r="AF41" s="47">
        <f t="shared" si="25"/>
        <v>17500</v>
      </c>
      <c r="AG41" s="48">
        <v>2250</v>
      </c>
      <c r="AH41" s="49">
        <f t="shared" si="26"/>
        <v>0.12857142857142856</v>
      </c>
      <c r="AI41" s="84" t="s">
        <v>136</v>
      </c>
      <c r="AJ41" s="70">
        <v>0.26</v>
      </c>
      <c r="AK41" s="49">
        <f t="shared" si="27"/>
        <v>1.4404000000000001</v>
      </c>
      <c r="AL41" s="49">
        <f t="shared" si="28"/>
        <v>7.1089714285714294</v>
      </c>
      <c r="AM41" s="52">
        <v>0</v>
      </c>
      <c r="AN41" s="49">
        <f t="shared" si="39"/>
        <v>0</v>
      </c>
      <c r="AO41" s="52">
        <v>0</v>
      </c>
      <c r="AP41" s="49">
        <f t="shared" si="30"/>
        <v>0</v>
      </c>
      <c r="AQ41" s="53">
        <v>0</v>
      </c>
      <c r="AR41" s="52">
        <v>0</v>
      </c>
      <c r="AS41" s="49">
        <f t="shared" si="40"/>
        <v>0</v>
      </c>
      <c r="AT41" s="49">
        <f t="shared" si="32"/>
        <v>0</v>
      </c>
      <c r="AU41" s="49">
        <f t="shared" si="33"/>
        <v>7.1089714285714294</v>
      </c>
      <c r="AV41" s="121">
        <f t="shared" si="34"/>
        <v>0.1875461224489795</v>
      </c>
      <c r="AW41" s="122">
        <v>8.75</v>
      </c>
      <c r="AX41" s="40"/>
      <c r="AY41" s="54" t="str">
        <f t="shared" si="35"/>
        <v/>
      </c>
      <c r="AZ41" s="57"/>
      <c r="BA41" s="117">
        <v>500</v>
      </c>
      <c r="BB41" s="49">
        <f t="shared" si="36"/>
        <v>3554.4857142857145</v>
      </c>
      <c r="BC41" s="49">
        <f t="shared" si="37"/>
        <v>4375</v>
      </c>
      <c r="BD41" s="49">
        <f t="shared" si="38"/>
        <v>0</v>
      </c>
      <c r="BE41" s="58">
        <v>29.52</v>
      </c>
      <c r="BF41" s="40"/>
      <c r="BG41" s="40"/>
      <c r="BH41" s="86" t="s">
        <v>74</v>
      </c>
      <c r="BI41" s="112" t="s">
        <v>75</v>
      </c>
      <c r="BJ41" s="112" t="s">
        <v>183</v>
      </c>
    </row>
    <row r="42" spans="1:62" ht="21.95" customHeight="1">
      <c r="A42" s="65">
        <v>80</v>
      </c>
      <c r="B42" s="139"/>
      <c r="C42" s="40"/>
      <c r="D42" s="33" t="s">
        <v>243</v>
      </c>
      <c r="E42" s="32" t="s">
        <v>244</v>
      </c>
      <c r="F42" s="112" t="s">
        <v>262</v>
      </c>
      <c r="G42" s="113" t="s">
        <v>245</v>
      </c>
      <c r="H42" s="63" t="s">
        <v>263</v>
      </c>
      <c r="I42" s="106" t="s">
        <v>264</v>
      </c>
      <c r="J42" s="35" t="s">
        <v>246</v>
      </c>
      <c r="K42" s="33" t="s">
        <v>246</v>
      </c>
      <c r="L42" s="61" t="s">
        <v>96</v>
      </c>
      <c r="M42" s="114" t="s">
        <v>247</v>
      </c>
      <c r="N42" s="40"/>
      <c r="O42" s="40"/>
      <c r="P42" s="118" t="s">
        <v>265</v>
      </c>
      <c r="Q42" s="119"/>
      <c r="R42" s="73" t="s">
        <v>70</v>
      </c>
      <c r="S42" s="68">
        <f>[1]Sunny!Q83</f>
        <v>3.75</v>
      </c>
      <c r="T42" s="112" t="s">
        <v>71</v>
      </c>
      <c r="U42" s="33" t="s">
        <v>338</v>
      </c>
      <c r="V42" s="33">
        <v>41</v>
      </c>
      <c r="W42" s="33">
        <v>32</v>
      </c>
      <c r="X42" s="33">
        <v>45</v>
      </c>
      <c r="Y42" s="120">
        <v>11</v>
      </c>
      <c r="Z42" s="120">
        <v>11</v>
      </c>
      <c r="AA42" s="120">
        <v>31</v>
      </c>
      <c r="AB42" s="45">
        <v>10</v>
      </c>
      <c r="AC42" s="116">
        <v>1</v>
      </c>
      <c r="AD42" s="46">
        <f t="shared" si="24"/>
        <v>3.751E-3</v>
      </c>
      <c r="AE42" s="45">
        <v>63</v>
      </c>
      <c r="AF42" s="47">
        <f t="shared" si="25"/>
        <v>16795.521194348174</v>
      </c>
      <c r="AG42" s="48">
        <v>2250</v>
      </c>
      <c r="AH42" s="49">
        <f t="shared" si="26"/>
        <v>0.1339642857142857</v>
      </c>
      <c r="AI42" s="88" t="s">
        <v>136</v>
      </c>
      <c r="AJ42" s="70">
        <v>0.26</v>
      </c>
      <c r="AK42" s="49">
        <f t="shared" si="27"/>
        <v>0.97500000000000009</v>
      </c>
      <c r="AL42" s="49">
        <f t="shared" si="28"/>
        <v>4.8589642857142863</v>
      </c>
      <c r="AM42" s="52">
        <v>0</v>
      </c>
      <c r="AN42" s="49">
        <f t="shared" si="39"/>
        <v>0</v>
      </c>
      <c r="AO42" s="52">
        <v>0</v>
      </c>
      <c r="AP42" s="49">
        <f t="shared" si="30"/>
        <v>0</v>
      </c>
      <c r="AQ42" s="53">
        <v>0</v>
      </c>
      <c r="AR42" s="52">
        <v>0</v>
      </c>
      <c r="AS42" s="49">
        <f t="shared" si="40"/>
        <v>0</v>
      </c>
      <c r="AT42" s="49">
        <f t="shared" si="32"/>
        <v>0</v>
      </c>
      <c r="AU42" s="49">
        <f t="shared" si="33"/>
        <v>4.8589642857142863</v>
      </c>
      <c r="AV42" s="54">
        <f t="shared" si="34"/>
        <v>0.3058622448979591</v>
      </c>
      <c r="AW42" s="68">
        <v>7</v>
      </c>
      <c r="AX42" s="40"/>
      <c r="AY42" s="54" t="str">
        <f t="shared" si="35"/>
        <v/>
      </c>
      <c r="AZ42" s="57"/>
      <c r="BA42" s="117">
        <v>500</v>
      </c>
      <c r="BB42" s="49">
        <f t="shared" si="36"/>
        <v>2429.4821428571431</v>
      </c>
      <c r="BC42" s="49">
        <f t="shared" si="37"/>
        <v>3500</v>
      </c>
      <c r="BD42" s="49">
        <f t="shared" si="38"/>
        <v>0</v>
      </c>
      <c r="BE42" s="58">
        <v>29.52</v>
      </c>
      <c r="BF42" s="40"/>
      <c r="BG42" s="40"/>
      <c r="BH42" s="86" t="s">
        <v>74</v>
      </c>
      <c r="BI42" s="112" t="s">
        <v>75</v>
      </c>
      <c r="BJ42" s="112" t="s">
        <v>183</v>
      </c>
    </row>
    <row r="43" spans="1:62" ht="21.95" customHeight="1">
      <c r="A43" s="65">
        <v>90</v>
      </c>
      <c r="B43" s="78"/>
      <c r="C43" s="40"/>
      <c r="D43" s="123" t="s">
        <v>266</v>
      </c>
      <c r="E43" s="40"/>
      <c r="F43" s="72" t="s">
        <v>63</v>
      </c>
      <c r="G43" s="113" t="s">
        <v>267</v>
      </c>
      <c r="H43" s="37" t="s">
        <v>270</v>
      </c>
      <c r="I43" s="37" t="s">
        <v>271</v>
      </c>
      <c r="J43" s="80" t="s">
        <v>268</v>
      </c>
      <c r="K43" s="81" t="s">
        <v>268</v>
      </c>
      <c r="L43" s="61" t="s">
        <v>272</v>
      </c>
      <c r="M43" s="82" t="s">
        <v>269</v>
      </c>
      <c r="N43" s="40"/>
      <c r="O43" s="40"/>
      <c r="P43" s="41" t="s">
        <v>273</v>
      </c>
      <c r="Q43" s="119"/>
      <c r="R43" s="73" t="s">
        <v>70</v>
      </c>
      <c r="S43" s="68">
        <f>[1]Sunny!Q93</f>
        <v>2.6</v>
      </c>
      <c r="T43" s="73" t="s">
        <v>71</v>
      </c>
      <c r="U43" s="81" t="s">
        <v>320</v>
      </c>
      <c r="V43" s="81">
        <v>45</v>
      </c>
      <c r="W43" s="81">
        <v>39</v>
      </c>
      <c r="X43" s="81">
        <v>35</v>
      </c>
      <c r="Y43" s="83">
        <v>17</v>
      </c>
      <c r="Z43" s="83">
        <v>9.8000000000000007</v>
      </c>
      <c r="AA43" s="83">
        <v>12</v>
      </c>
      <c r="AB43" s="45">
        <v>10</v>
      </c>
      <c r="AC43" s="80">
        <v>1</v>
      </c>
      <c r="AD43" s="46">
        <f t="shared" si="24"/>
        <v>1.9992000000000005E-3</v>
      </c>
      <c r="AE43" s="45">
        <v>63</v>
      </c>
      <c r="AF43" s="47">
        <f t="shared" si="25"/>
        <v>31512.605042016799</v>
      </c>
      <c r="AG43" s="48">
        <v>2250</v>
      </c>
      <c r="AH43" s="49">
        <f t="shared" si="26"/>
        <v>7.1400000000000019E-2</v>
      </c>
      <c r="AI43" s="84" t="s">
        <v>136</v>
      </c>
      <c r="AJ43" s="70">
        <v>0.26</v>
      </c>
      <c r="AK43" s="49">
        <f t="shared" si="27"/>
        <v>0.67600000000000005</v>
      </c>
      <c r="AL43" s="49">
        <f t="shared" si="28"/>
        <v>3.3474000000000004</v>
      </c>
      <c r="AM43" s="52">
        <v>0</v>
      </c>
      <c r="AN43" s="49">
        <f t="shared" ref="AN43" si="41">IF(ISERROR(AW43*AM43),"",AW43*AM43)</f>
        <v>0</v>
      </c>
      <c r="AO43" s="52">
        <v>0</v>
      </c>
      <c r="AP43" s="49">
        <f t="shared" si="30"/>
        <v>0</v>
      </c>
      <c r="AQ43" s="53">
        <v>0</v>
      </c>
      <c r="AR43" s="52">
        <v>0</v>
      </c>
      <c r="AS43" s="49">
        <f t="shared" ref="AS43" si="42">IF(ISERROR(AW43*AR43),"",AW43*AR43)</f>
        <v>0</v>
      </c>
      <c r="AT43" s="49">
        <f t="shared" si="32"/>
        <v>0</v>
      </c>
      <c r="AU43" s="49">
        <f t="shared" si="33"/>
        <v>3.3474000000000004</v>
      </c>
      <c r="AV43" s="54">
        <f t="shared" si="34"/>
        <v>0.36239999999999994</v>
      </c>
      <c r="AW43" s="68">
        <v>5.25</v>
      </c>
      <c r="AX43" s="40"/>
      <c r="AY43" s="54" t="str">
        <f t="shared" si="35"/>
        <v/>
      </c>
      <c r="AZ43" s="57"/>
      <c r="BA43" s="61">
        <v>500</v>
      </c>
      <c r="BB43" s="49">
        <f t="shared" si="36"/>
        <v>1673.7000000000003</v>
      </c>
      <c r="BC43" s="49">
        <f t="shared" si="37"/>
        <v>2625</v>
      </c>
      <c r="BD43" s="49">
        <f t="shared" si="38"/>
        <v>0</v>
      </c>
      <c r="BE43" s="58">
        <v>30.71</v>
      </c>
      <c r="BF43" s="40"/>
      <c r="BG43" s="40"/>
      <c r="BH43" s="86" t="s">
        <v>74</v>
      </c>
      <c r="BI43" s="83" t="s">
        <v>128</v>
      </c>
      <c r="BJ43" s="83" t="s">
        <v>129</v>
      </c>
    </row>
    <row r="44" spans="1:62" ht="21.95" customHeight="1">
      <c r="A44" s="65">
        <v>91</v>
      </c>
      <c r="B44" s="137"/>
      <c r="C44" s="40"/>
      <c r="D44" s="33" t="s">
        <v>206</v>
      </c>
      <c r="E44" s="32" t="s">
        <v>207</v>
      </c>
      <c r="F44" s="34" t="s">
        <v>63</v>
      </c>
      <c r="G44" s="35" t="s">
        <v>274</v>
      </c>
      <c r="H44" s="36" t="s">
        <v>65</v>
      </c>
      <c r="I44" s="37" t="str">
        <f t="shared" ref="I44:I56" si="43">H44</f>
        <v>resin Lotion Pump(w/chrome stainless steel pump )</v>
      </c>
      <c r="J44" s="35" t="s">
        <v>66</v>
      </c>
      <c r="K44" s="33" t="s">
        <v>66</v>
      </c>
      <c r="L44" s="124" t="s">
        <v>275</v>
      </c>
      <c r="M44" s="39" t="s">
        <v>276</v>
      </c>
      <c r="N44" s="40"/>
      <c r="O44" s="40"/>
      <c r="P44" s="108" t="s">
        <v>277</v>
      </c>
      <c r="Q44" s="67"/>
      <c r="R44" s="35" t="s">
        <v>70</v>
      </c>
      <c r="S44" s="68">
        <f>[1]Sunny!Q94</f>
        <v>2.04</v>
      </c>
      <c r="T44" s="35" t="s">
        <v>71</v>
      </c>
      <c r="U44" s="33" t="s">
        <v>278</v>
      </c>
      <c r="V44" s="136">
        <v>44.5</v>
      </c>
      <c r="W44" s="136">
        <v>30.5</v>
      </c>
      <c r="X44" s="136">
        <v>69.5</v>
      </c>
      <c r="Y44" s="44">
        <v>17</v>
      </c>
      <c r="Z44" s="44">
        <v>8.5</v>
      </c>
      <c r="AA44" s="44">
        <v>22</v>
      </c>
      <c r="AB44" s="45">
        <v>10</v>
      </c>
      <c r="AC44" s="35">
        <v>2</v>
      </c>
      <c r="AD44" s="46">
        <f t="shared" si="24"/>
        <v>3.179E-3</v>
      </c>
      <c r="AE44" s="45">
        <v>63</v>
      </c>
      <c r="AF44" s="47">
        <f t="shared" si="25"/>
        <v>39635.105379050015</v>
      </c>
      <c r="AG44" s="48">
        <v>2250</v>
      </c>
      <c r="AH44" s="49">
        <f t="shared" si="26"/>
        <v>5.6767857142857141E-2</v>
      </c>
      <c r="AI44" s="50" t="s">
        <v>73</v>
      </c>
      <c r="AJ44" s="51">
        <v>0.218</v>
      </c>
      <c r="AK44" s="49">
        <f t="shared" si="27"/>
        <v>0.44472</v>
      </c>
      <c r="AL44" s="49">
        <f t="shared" si="28"/>
        <v>2.5414878571428572</v>
      </c>
      <c r="AM44" s="52">
        <v>0</v>
      </c>
      <c r="AN44" s="49">
        <f t="shared" ref="AN44:AN56" si="44">IF(ISERROR(AW44*AM44),"",AW44*AM44)</f>
        <v>0</v>
      </c>
      <c r="AO44" s="52">
        <v>0</v>
      </c>
      <c r="AP44" s="49">
        <f t="shared" si="30"/>
        <v>0</v>
      </c>
      <c r="AQ44" s="53">
        <v>0</v>
      </c>
      <c r="AR44" s="52">
        <v>0</v>
      </c>
      <c r="AS44" s="49">
        <f t="shared" ref="AS44:AS56" si="45">IF(ISERROR(AW44*AR44),"",AW44*AR44)</f>
        <v>0</v>
      </c>
      <c r="AT44" s="49">
        <f t="shared" si="32"/>
        <v>0</v>
      </c>
      <c r="AU44" s="49">
        <f t="shared" si="33"/>
        <v>2.5414878571428572</v>
      </c>
      <c r="AV44" s="54">
        <f t="shared" si="34"/>
        <v>0.47052336309523807</v>
      </c>
      <c r="AW44" s="110">
        <v>4.8</v>
      </c>
      <c r="AX44" s="40"/>
      <c r="AY44" s="54" t="str">
        <f t="shared" si="35"/>
        <v/>
      </c>
      <c r="AZ44" s="57"/>
      <c r="BA44" s="35">
        <v>1000</v>
      </c>
      <c r="BB44" s="49">
        <f t="shared" si="36"/>
        <v>2541.4878571428571</v>
      </c>
      <c r="BC44" s="49">
        <f t="shared" si="37"/>
        <v>4800</v>
      </c>
      <c r="BD44" s="49">
        <f t="shared" si="38"/>
        <v>0</v>
      </c>
      <c r="BE44" s="58">
        <v>47.16</v>
      </c>
      <c r="BF44" s="40"/>
      <c r="BG44" s="40"/>
      <c r="BH44" s="35" t="s">
        <v>74</v>
      </c>
      <c r="BI44" s="35" t="s">
        <v>75</v>
      </c>
      <c r="BJ44" s="35" t="s">
        <v>98</v>
      </c>
    </row>
    <row r="45" spans="1:62" ht="21.95" customHeight="1">
      <c r="A45" s="65">
        <v>92</v>
      </c>
      <c r="B45" s="138"/>
      <c r="C45" s="40"/>
      <c r="D45" s="33" t="s">
        <v>206</v>
      </c>
      <c r="E45" s="32" t="s">
        <v>207</v>
      </c>
      <c r="F45" s="34" t="s">
        <v>63</v>
      </c>
      <c r="G45" s="35" t="s">
        <v>274</v>
      </c>
      <c r="H45" s="34" t="s">
        <v>77</v>
      </c>
      <c r="I45" s="37" t="str">
        <f t="shared" si="43"/>
        <v>Resin Toothbrush holder</v>
      </c>
      <c r="J45" s="35" t="s">
        <v>66</v>
      </c>
      <c r="K45" s="33" t="s">
        <v>66</v>
      </c>
      <c r="L45" s="95" t="s">
        <v>279</v>
      </c>
      <c r="M45" s="39" t="s">
        <v>276</v>
      </c>
      <c r="N45" s="40"/>
      <c r="O45" s="40"/>
      <c r="P45" s="108" t="s">
        <v>280</v>
      </c>
      <c r="Q45" s="67"/>
      <c r="R45" s="35" t="s">
        <v>70</v>
      </c>
      <c r="S45" s="68">
        <f>[1]Sunny!Q95</f>
        <v>1.55</v>
      </c>
      <c r="T45" s="35" t="s">
        <v>71</v>
      </c>
      <c r="U45" s="33" t="s">
        <v>339</v>
      </c>
      <c r="V45" s="136">
        <v>44.5</v>
      </c>
      <c r="W45" s="136">
        <v>30.5</v>
      </c>
      <c r="X45" s="136">
        <v>69.5</v>
      </c>
      <c r="Y45" s="125">
        <v>12</v>
      </c>
      <c r="Z45" s="125">
        <v>8</v>
      </c>
      <c r="AA45" s="125">
        <v>13</v>
      </c>
      <c r="AB45" s="45">
        <v>10</v>
      </c>
      <c r="AC45" s="61">
        <v>1</v>
      </c>
      <c r="AD45" s="46">
        <f t="shared" si="24"/>
        <v>1.248E-3</v>
      </c>
      <c r="AE45" s="45">
        <v>63</v>
      </c>
      <c r="AF45" s="47">
        <f t="shared" si="25"/>
        <v>50480.769230769234</v>
      </c>
      <c r="AG45" s="48">
        <v>2250</v>
      </c>
      <c r="AH45" s="49"/>
      <c r="AI45" s="50" t="s">
        <v>80</v>
      </c>
      <c r="AJ45" s="51">
        <v>0.23400000000000001</v>
      </c>
      <c r="AK45" s="49">
        <f t="shared" si="27"/>
        <v>0.36270000000000002</v>
      </c>
      <c r="AL45" s="49">
        <f t="shared" si="28"/>
        <v>1.9127000000000001</v>
      </c>
      <c r="AM45" s="52">
        <v>0</v>
      </c>
      <c r="AN45" s="49">
        <f t="shared" si="44"/>
        <v>0</v>
      </c>
      <c r="AO45" s="52">
        <v>0</v>
      </c>
      <c r="AP45" s="49">
        <f t="shared" si="30"/>
        <v>0</v>
      </c>
      <c r="AQ45" s="53">
        <v>0</v>
      </c>
      <c r="AR45" s="52">
        <v>0</v>
      </c>
      <c r="AS45" s="49">
        <f t="shared" si="45"/>
        <v>0</v>
      </c>
      <c r="AT45" s="49">
        <f t="shared" si="32"/>
        <v>0</v>
      </c>
      <c r="AU45" s="49">
        <f t="shared" si="33"/>
        <v>1.9127000000000001</v>
      </c>
      <c r="AV45" s="54">
        <f t="shared" si="34"/>
        <v>0.38300000000000001</v>
      </c>
      <c r="AW45" s="110">
        <v>3.1</v>
      </c>
      <c r="AX45" s="40"/>
      <c r="AY45" s="54" t="str">
        <f t="shared" si="35"/>
        <v/>
      </c>
      <c r="AZ45" s="57"/>
      <c r="BA45" s="61">
        <v>500</v>
      </c>
      <c r="BB45" s="49">
        <f t="shared" si="36"/>
        <v>956.35</v>
      </c>
      <c r="BC45" s="49">
        <f t="shared" si="37"/>
        <v>1550</v>
      </c>
      <c r="BD45" s="49">
        <f t="shared" si="38"/>
        <v>0</v>
      </c>
      <c r="BE45" s="58">
        <v>47.16</v>
      </c>
      <c r="BF45" s="40"/>
      <c r="BG45" s="40"/>
      <c r="BH45" s="35" t="s">
        <v>74</v>
      </c>
      <c r="BI45" s="35" t="s">
        <v>75</v>
      </c>
      <c r="BJ45" s="35" t="s">
        <v>98</v>
      </c>
    </row>
    <row r="46" spans="1:62" ht="21.95" customHeight="1">
      <c r="A46" s="65">
        <v>93</v>
      </c>
      <c r="B46" s="138"/>
      <c r="C46" s="40"/>
      <c r="D46" s="33" t="s">
        <v>206</v>
      </c>
      <c r="E46" s="32" t="s">
        <v>207</v>
      </c>
      <c r="F46" s="34" t="s">
        <v>63</v>
      </c>
      <c r="G46" s="35" t="s">
        <v>274</v>
      </c>
      <c r="H46" s="34" t="s">
        <v>81</v>
      </c>
      <c r="I46" s="37" t="str">
        <f t="shared" si="43"/>
        <v>Resin Tumbler</v>
      </c>
      <c r="J46" s="35" t="s">
        <v>66</v>
      </c>
      <c r="K46" s="33" t="s">
        <v>66</v>
      </c>
      <c r="L46" s="124" t="s">
        <v>281</v>
      </c>
      <c r="M46" s="39" t="s">
        <v>276</v>
      </c>
      <c r="N46" s="40"/>
      <c r="O46" s="40"/>
      <c r="P46" s="108" t="s">
        <v>282</v>
      </c>
      <c r="Q46" s="67"/>
      <c r="R46" s="35" t="s">
        <v>70</v>
      </c>
      <c r="S46" s="68">
        <f>[1]Sunny!Q96</f>
        <v>1.5</v>
      </c>
      <c r="T46" s="35" t="s">
        <v>71</v>
      </c>
      <c r="U46" s="33" t="s">
        <v>340</v>
      </c>
      <c r="V46" s="136">
        <v>44.5</v>
      </c>
      <c r="W46" s="136">
        <v>30.5</v>
      </c>
      <c r="X46" s="136">
        <v>69.5</v>
      </c>
      <c r="Y46" s="126">
        <v>8.5</v>
      </c>
      <c r="Z46" s="126">
        <v>8.5</v>
      </c>
      <c r="AA46" s="126">
        <v>13</v>
      </c>
      <c r="AB46" s="45">
        <v>10</v>
      </c>
      <c r="AC46" s="61">
        <v>1</v>
      </c>
      <c r="AD46" s="46">
        <f t="shared" si="24"/>
        <v>9.3924999999999998E-4</v>
      </c>
      <c r="AE46" s="45">
        <v>63</v>
      </c>
      <c r="AF46" s="47">
        <f t="shared" si="25"/>
        <v>67074.793718392335</v>
      </c>
      <c r="AG46" s="48">
        <v>2250</v>
      </c>
      <c r="AH46" s="49"/>
      <c r="AI46" s="50" t="s">
        <v>84</v>
      </c>
      <c r="AJ46" s="51">
        <v>0.23400000000000001</v>
      </c>
      <c r="AK46" s="49">
        <f t="shared" si="27"/>
        <v>0.35100000000000003</v>
      </c>
      <c r="AL46" s="49">
        <f t="shared" si="28"/>
        <v>1.851</v>
      </c>
      <c r="AM46" s="52">
        <v>0</v>
      </c>
      <c r="AN46" s="49">
        <f t="shared" si="44"/>
        <v>0</v>
      </c>
      <c r="AO46" s="52">
        <v>0</v>
      </c>
      <c r="AP46" s="49">
        <f t="shared" si="30"/>
        <v>0</v>
      </c>
      <c r="AQ46" s="53">
        <v>0</v>
      </c>
      <c r="AR46" s="52">
        <v>0</v>
      </c>
      <c r="AS46" s="49">
        <f t="shared" si="45"/>
        <v>0</v>
      </c>
      <c r="AT46" s="49">
        <f t="shared" si="32"/>
        <v>0</v>
      </c>
      <c r="AU46" s="49">
        <f t="shared" si="33"/>
        <v>1.851</v>
      </c>
      <c r="AV46" s="54">
        <f t="shared" si="34"/>
        <v>0.38300000000000001</v>
      </c>
      <c r="AW46" s="110">
        <v>3</v>
      </c>
      <c r="AX46" s="40"/>
      <c r="AY46" s="54" t="str">
        <f t="shared" si="35"/>
        <v/>
      </c>
      <c r="AZ46" s="57"/>
      <c r="BA46" s="61">
        <v>500</v>
      </c>
      <c r="BB46" s="49">
        <f t="shared" si="36"/>
        <v>925.5</v>
      </c>
      <c r="BC46" s="49">
        <f t="shared" si="37"/>
        <v>1500</v>
      </c>
      <c r="BD46" s="49">
        <f t="shared" si="38"/>
        <v>0</v>
      </c>
      <c r="BE46" s="58">
        <v>47.16</v>
      </c>
      <c r="BF46" s="40"/>
      <c r="BG46" s="40"/>
      <c r="BH46" s="35" t="s">
        <v>74</v>
      </c>
      <c r="BI46" s="35" t="s">
        <v>75</v>
      </c>
      <c r="BJ46" s="35" t="s">
        <v>283</v>
      </c>
    </row>
    <row r="47" spans="1:62" ht="21.95" customHeight="1">
      <c r="A47" s="65">
        <v>94</v>
      </c>
      <c r="B47" s="138"/>
      <c r="C47" s="40"/>
      <c r="D47" s="33" t="s">
        <v>206</v>
      </c>
      <c r="E47" s="32" t="s">
        <v>207</v>
      </c>
      <c r="F47" s="34" t="s">
        <v>63</v>
      </c>
      <c r="G47" s="35" t="s">
        <v>274</v>
      </c>
      <c r="H47" s="34" t="s">
        <v>85</v>
      </c>
      <c r="I47" s="37" t="str">
        <f t="shared" si="43"/>
        <v>Resin Soap dish</v>
      </c>
      <c r="J47" s="35" t="s">
        <v>66</v>
      </c>
      <c r="K47" s="33" t="s">
        <v>66</v>
      </c>
      <c r="L47" s="124" t="s">
        <v>284</v>
      </c>
      <c r="M47" s="39" t="s">
        <v>276</v>
      </c>
      <c r="N47" s="40"/>
      <c r="O47" s="40"/>
      <c r="P47" s="108" t="s">
        <v>285</v>
      </c>
      <c r="Q47" s="67"/>
      <c r="R47" s="35" t="s">
        <v>70</v>
      </c>
      <c r="S47" s="68">
        <f>[1]Sunny!Q97</f>
        <v>1.5</v>
      </c>
      <c r="T47" s="35" t="s">
        <v>71</v>
      </c>
      <c r="U47" s="33" t="s">
        <v>341</v>
      </c>
      <c r="V47" s="136">
        <v>44.5</v>
      </c>
      <c r="W47" s="136">
        <v>30.5</v>
      </c>
      <c r="X47" s="136">
        <v>69.5</v>
      </c>
      <c r="Y47" s="62">
        <v>11</v>
      </c>
      <c r="Z47" s="62">
        <v>3.5</v>
      </c>
      <c r="AA47" s="62">
        <v>16</v>
      </c>
      <c r="AB47" s="45">
        <v>10</v>
      </c>
      <c r="AC47" s="61">
        <v>1</v>
      </c>
      <c r="AD47" s="46">
        <f t="shared" si="24"/>
        <v>6.1600000000000001E-4</v>
      </c>
      <c r="AE47" s="45">
        <v>63</v>
      </c>
      <c r="AF47" s="47">
        <f t="shared" si="25"/>
        <v>102272.72727272726</v>
      </c>
      <c r="AG47" s="48">
        <v>2250</v>
      </c>
      <c r="AH47" s="49">
        <f t="shared" si="26"/>
        <v>2.2000000000000002E-2</v>
      </c>
      <c r="AI47" s="50" t="s">
        <v>80</v>
      </c>
      <c r="AJ47" s="51">
        <v>0.23400000000000001</v>
      </c>
      <c r="AK47" s="49">
        <f t="shared" si="27"/>
        <v>0.35100000000000003</v>
      </c>
      <c r="AL47" s="49">
        <f t="shared" si="28"/>
        <v>1.873</v>
      </c>
      <c r="AM47" s="52">
        <v>0</v>
      </c>
      <c r="AN47" s="49">
        <f t="shared" si="44"/>
        <v>0</v>
      </c>
      <c r="AO47" s="52">
        <v>0</v>
      </c>
      <c r="AP47" s="49">
        <f t="shared" si="30"/>
        <v>0</v>
      </c>
      <c r="AQ47" s="53">
        <v>0</v>
      </c>
      <c r="AR47" s="52">
        <v>0</v>
      </c>
      <c r="AS47" s="49">
        <f t="shared" si="45"/>
        <v>0</v>
      </c>
      <c r="AT47" s="49">
        <f t="shared" si="32"/>
        <v>0</v>
      </c>
      <c r="AU47" s="49">
        <f t="shared" si="33"/>
        <v>1.873</v>
      </c>
      <c r="AV47" s="54">
        <f t="shared" si="34"/>
        <v>0.37566666666666665</v>
      </c>
      <c r="AW47" s="110">
        <v>3</v>
      </c>
      <c r="AX47" s="40"/>
      <c r="AY47" s="54" t="str">
        <f t="shared" si="35"/>
        <v/>
      </c>
      <c r="AZ47" s="57"/>
      <c r="BA47" s="61">
        <v>500</v>
      </c>
      <c r="BB47" s="49">
        <f t="shared" si="36"/>
        <v>936.5</v>
      </c>
      <c r="BC47" s="49">
        <f t="shared" si="37"/>
        <v>1500</v>
      </c>
      <c r="BD47" s="49">
        <f t="shared" si="38"/>
        <v>0</v>
      </c>
      <c r="BE47" s="58">
        <v>47.16</v>
      </c>
      <c r="BF47" s="40"/>
      <c r="BG47" s="40"/>
      <c r="BH47" s="35" t="s">
        <v>74</v>
      </c>
      <c r="BI47" s="35" t="s">
        <v>75</v>
      </c>
      <c r="BJ47" s="35" t="s">
        <v>286</v>
      </c>
    </row>
    <row r="48" spans="1:62" ht="21.95" customHeight="1">
      <c r="A48" s="65">
        <v>95</v>
      </c>
      <c r="B48" s="138"/>
      <c r="C48" s="40"/>
      <c r="D48" s="33" t="s">
        <v>206</v>
      </c>
      <c r="E48" s="32" t="s">
        <v>207</v>
      </c>
      <c r="F48" s="34" t="s">
        <v>63</v>
      </c>
      <c r="G48" s="35" t="s">
        <v>274</v>
      </c>
      <c r="H48" s="34" t="s">
        <v>92</v>
      </c>
      <c r="I48" s="37" t="str">
        <f t="shared" si="43"/>
        <v>Resin Tray</v>
      </c>
      <c r="J48" s="35" t="s">
        <v>66</v>
      </c>
      <c r="K48" s="33" t="s">
        <v>66</v>
      </c>
      <c r="L48" s="124" t="s">
        <v>93</v>
      </c>
      <c r="M48" s="39" t="s">
        <v>276</v>
      </c>
      <c r="N48" s="40"/>
      <c r="O48" s="40"/>
      <c r="P48" s="108" t="s">
        <v>287</v>
      </c>
      <c r="Q48" s="67"/>
      <c r="R48" s="35" t="s">
        <v>70</v>
      </c>
      <c r="S48" s="68">
        <f>[1]Sunny!Q98</f>
        <v>2.65</v>
      </c>
      <c r="T48" s="35" t="s">
        <v>71</v>
      </c>
      <c r="U48" s="33" t="s">
        <v>342</v>
      </c>
      <c r="V48" s="136">
        <v>44.5</v>
      </c>
      <c r="W48" s="136">
        <v>30.5</v>
      </c>
      <c r="X48" s="136">
        <v>69.5</v>
      </c>
      <c r="Y48" s="62">
        <v>15</v>
      </c>
      <c r="Z48" s="62">
        <v>3.5</v>
      </c>
      <c r="AA48" s="62">
        <v>26</v>
      </c>
      <c r="AB48" s="45">
        <v>10</v>
      </c>
      <c r="AC48" s="61">
        <v>1</v>
      </c>
      <c r="AD48" s="46">
        <f t="shared" si="24"/>
        <v>1.3649999999999999E-3</v>
      </c>
      <c r="AE48" s="45">
        <v>63</v>
      </c>
      <c r="AF48" s="47">
        <f t="shared" si="25"/>
        <v>46153.846153846156</v>
      </c>
      <c r="AG48" s="48">
        <v>2250</v>
      </c>
      <c r="AH48" s="49">
        <f t="shared" si="26"/>
        <v>4.8749999999999995E-2</v>
      </c>
      <c r="AI48" s="50" t="s">
        <v>80</v>
      </c>
      <c r="AJ48" s="51">
        <v>0.23400000000000001</v>
      </c>
      <c r="AK48" s="49">
        <f t="shared" si="27"/>
        <v>0.62009999999999998</v>
      </c>
      <c r="AL48" s="49">
        <f t="shared" si="28"/>
        <v>3.3188499999999999</v>
      </c>
      <c r="AM48" s="52">
        <v>0</v>
      </c>
      <c r="AN48" s="49">
        <f t="shared" si="44"/>
        <v>0</v>
      </c>
      <c r="AO48" s="52">
        <v>0</v>
      </c>
      <c r="AP48" s="49">
        <f t="shared" si="30"/>
        <v>0</v>
      </c>
      <c r="AQ48" s="53">
        <v>0</v>
      </c>
      <c r="AR48" s="52">
        <v>0</v>
      </c>
      <c r="AS48" s="49">
        <f t="shared" si="45"/>
        <v>0</v>
      </c>
      <c r="AT48" s="49">
        <f t="shared" si="32"/>
        <v>0</v>
      </c>
      <c r="AU48" s="49">
        <f t="shared" si="33"/>
        <v>3.3188499999999999</v>
      </c>
      <c r="AV48" s="54">
        <f t="shared" si="34"/>
        <v>0.37380188679245285</v>
      </c>
      <c r="AW48" s="110">
        <v>5.3</v>
      </c>
      <c r="AX48" s="40"/>
      <c r="AY48" s="54" t="str">
        <f t="shared" si="35"/>
        <v/>
      </c>
      <c r="AZ48" s="57"/>
      <c r="BA48" s="61">
        <v>500</v>
      </c>
      <c r="BB48" s="49">
        <f t="shared" si="36"/>
        <v>1659.425</v>
      </c>
      <c r="BC48" s="49">
        <f t="shared" si="37"/>
        <v>2650</v>
      </c>
      <c r="BD48" s="49">
        <f t="shared" si="38"/>
        <v>0</v>
      </c>
      <c r="BE48" s="58">
        <v>47.16</v>
      </c>
      <c r="BF48" s="40"/>
      <c r="BG48" s="40"/>
      <c r="BH48" s="35" t="s">
        <v>74</v>
      </c>
      <c r="BI48" s="35" t="s">
        <v>75</v>
      </c>
      <c r="BJ48" s="35" t="s">
        <v>76</v>
      </c>
    </row>
    <row r="49" spans="1:62" ht="21.95" customHeight="1">
      <c r="A49" s="65">
        <v>96</v>
      </c>
      <c r="B49" s="138"/>
      <c r="C49" s="40"/>
      <c r="D49" s="33" t="s">
        <v>206</v>
      </c>
      <c r="E49" s="32" t="s">
        <v>207</v>
      </c>
      <c r="F49" s="34" t="s">
        <v>63</v>
      </c>
      <c r="G49" s="35" t="s">
        <v>274</v>
      </c>
      <c r="H49" s="36" t="s">
        <v>89</v>
      </c>
      <c r="I49" s="37" t="str">
        <f t="shared" si="43"/>
        <v>Resin Cotton jar</v>
      </c>
      <c r="J49" s="35" t="s">
        <v>66</v>
      </c>
      <c r="K49" s="33" t="s">
        <v>66</v>
      </c>
      <c r="L49" s="95" t="s">
        <v>90</v>
      </c>
      <c r="M49" s="39" t="s">
        <v>276</v>
      </c>
      <c r="N49" s="40"/>
      <c r="O49" s="40"/>
      <c r="P49" s="108" t="s">
        <v>288</v>
      </c>
      <c r="Q49" s="67"/>
      <c r="R49" s="35" t="s">
        <v>70</v>
      </c>
      <c r="S49" s="68">
        <f>[1]Sunny!Q99</f>
        <v>2.35</v>
      </c>
      <c r="T49" s="35" t="s">
        <v>71</v>
      </c>
      <c r="U49" s="33" t="s">
        <v>343</v>
      </c>
      <c r="V49" s="136">
        <v>44.5</v>
      </c>
      <c r="W49" s="136">
        <v>30.5</v>
      </c>
      <c r="X49" s="136">
        <v>69.5</v>
      </c>
      <c r="Y49" s="60">
        <v>11</v>
      </c>
      <c r="Z49" s="60">
        <v>11</v>
      </c>
      <c r="AA49" s="60">
        <v>13</v>
      </c>
      <c r="AB49" s="45">
        <v>10</v>
      </c>
      <c r="AC49" s="61">
        <v>1</v>
      </c>
      <c r="AD49" s="46">
        <f t="shared" si="24"/>
        <v>1.573E-3</v>
      </c>
      <c r="AE49" s="45">
        <v>63</v>
      </c>
      <c r="AF49" s="47">
        <f t="shared" si="25"/>
        <v>40050.858232676415</v>
      </c>
      <c r="AG49" s="48">
        <v>2250</v>
      </c>
      <c r="AH49" s="49"/>
      <c r="AI49" s="50" t="s">
        <v>80</v>
      </c>
      <c r="AJ49" s="51">
        <v>0.23400000000000001</v>
      </c>
      <c r="AK49" s="49">
        <f t="shared" si="27"/>
        <v>0.54990000000000006</v>
      </c>
      <c r="AL49" s="49">
        <f t="shared" si="28"/>
        <v>2.8999000000000001</v>
      </c>
      <c r="AM49" s="52">
        <v>0</v>
      </c>
      <c r="AN49" s="49">
        <f t="shared" si="44"/>
        <v>0</v>
      </c>
      <c r="AO49" s="52">
        <v>0</v>
      </c>
      <c r="AP49" s="49">
        <f t="shared" si="30"/>
        <v>0</v>
      </c>
      <c r="AQ49" s="53">
        <v>0</v>
      </c>
      <c r="AR49" s="52">
        <v>0</v>
      </c>
      <c r="AS49" s="49">
        <f t="shared" si="45"/>
        <v>0</v>
      </c>
      <c r="AT49" s="49">
        <f t="shared" si="32"/>
        <v>0</v>
      </c>
      <c r="AU49" s="49">
        <f t="shared" si="33"/>
        <v>2.8999000000000001</v>
      </c>
      <c r="AV49" s="54">
        <f t="shared" si="34"/>
        <v>0.39585416666666662</v>
      </c>
      <c r="AW49" s="68">
        <v>4.8</v>
      </c>
      <c r="AX49" s="40"/>
      <c r="AY49" s="54" t="str">
        <f t="shared" si="35"/>
        <v/>
      </c>
      <c r="AZ49" s="57"/>
      <c r="BA49" s="61">
        <v>500</v>
      </c>
      <c r="BB49" s="49">
        <f t="shared" si="36"/>
        <v>1449.95</v>
      </c>
      <c r="BC49" s="49">
        <f t="shared" si="37"/>
        <v>2400</v>
      </c>
      <c r="BD49" s="49">
        <f t="shared" si="38"/>
        <v>0</v>
      </c>
      <c r="BE49" s="58">
        <v>47.16</v>
      </c>
      <c r="BF49" s="40"/>
      <c r="BG49" s="40"/>
      <c r="BH49" s="35" t="s">
        <v>74</v>
      </c>
      <c r="BI49" s="35" t="s">
        <v>75</v>
      </c>
      <c r="BJ49" s="35" t="s">
        <v>289</v>
      </c>
    </row>
    <row r="50" spans="1:62" ht="21.95" customHeight="1">
      <c r="A50" s="65">
        <v>97</v>
      </c>
      <c r="B50" s="138"/>
      <c r="C50" s="40"/>
      <c r="D50" s="33" t="s">
        <v>206</v>
      </c>
      <c r="E50" s="32" t="s">
        <v>207</v>
      </c>
      <c r="F50" s="34" t="s">
        <v>63</v>
      </c>
      <c r="G50" s="35" t="s">
        <v>274</v>
      </c>
      <c r="H50" s="74" t="s">
        <v>290</v>
      </c>
      <c r="I50" s="37" t="str">
        <f t="shared" si="43"/>
        <v>Resin 2 Hole Organizer</v>
      </c>
      <c r="J50" s="35" t="s">
        <v>66</v>
      </c>
      <c r="K50" s="33" t="s">
        <v>66</v>
      </c>
      <c r="L50" s="95" t="s">
        <v>291</v>
      </c>
      <c r="M50" s="39" t="s">
        <v>276</v>
      </c>
      <c r="N50" s="40"/>
      <c r="O50" s="40"/>
      <c r="P50" s="108" t="s">
        <v>292</v>
      </c>
      <c r="Q50" s="67"/>
      <c r="R50" s="35" t="s">
        <v>70</v>
      </c>
      <c r="S50" s="68">
        <f>[1]Sunny!Q100</f>
        <v>2.5499999999999998</v>
      </c>
      <c r="T50" s="35" t="s">
        <v>71</v>
      </c>
      <c r="U50" s="33" t="s">
        <v>344</v>
      </c>
      <c r="V50" s="136">
        <v>44.5</v>
      </c>
      <c r="W50" s="136">
        <v>30.5</v>
      </c>
      <c r="X50" s="136">
        <v>69.5</v>
      </c>
      <c r="Y50" s="62">
        <v>16</v>
      </c>
      <c r="Z50" s="62">
        <v>9</v>
      </c>
      <c r="AA50" s="62">
        <v>13</v>
      </c>
      <c r="AB50" s="45">
        <v>10</v>
      </c>
      <c r="AC50" s="61">
        <v>1</v>
      </c>
      <c r="AD50" s="46">
        <f t="shared" si="24"/>
        <v>1.872E-3</v>
      </c>
      <c r="AE50" s="45">
        <v>63</v>
      </c>
      <c r="AF50" s="47">
        <f t="shared" si="25"/>
        <v>33653.846153846156</v>
      </c>
      <c r="AG50" s="48">
        <v>2250</v>
      </c>
      <c r="AH50" s="49">
        <f t="shared" si="26"/>
        <v>6.6857142857142851E-2</v>
      </c>
      <c r="AI50" s="50" t="s">
        <v>80</v>
      </c>
      <c r="AJ50" s="51">
        <v>0.23400000000000001</v>
      </c>
      <c r="AK50" s="49">
        <f t="shared" si="27"/>
        <v>0.59670000000000001</v>
      </c>
      <c r="AL50" s="49">
        <f t="shared" si="28"/>
        <v>3.2135571428571428</v>
      </c>
      <c r="AM50" s="52">
        <v>0</v>
      </c>
      <c r="AN50" s="49">
        <f t="shared" si="44"/>
        <v>0</v>
      </c>
      <c r="AO50" s="52">
        <v>0</v>
      </c>
      <c r="AP50" s="49">
        <f t="shared" si="30"/>
        <v>0</v>
      </c>
      <c r="AQ50" s="53">
        <v>0</v>
      </c>
      <c r="AR50" s="52">
        <v>0</v>
      </c>
      <c r="AS50" s="49">
        <f t="shared" si="45"/>
        <v>0</v>
      </c>
      <c r="AT50" s="49">
        <f t="shared" si="32"/>
        <v>0</v>
      </c>
      <c r="AU50" s="49">
        <f t="shared" si="33"/>
        <v>3.2135571428571428</v>
      </c>
      <c r="AV50" s="54">
        <f t="shared" si="34"/>
        <v>0.369890756302521</v>
      </c>
      <c r="AW50" s="110">
        <v>5.0999999999999996</v>
      </c>
      <c r="AX50" s="40"/>
      <c r="AY50" s="54" t="str">
        <f t="shared" si="35"/>
        <v/>
      </c>
      <c r="AZ50" s="57"/>
      <c r="BA50" s="61">
        <v>500</v>
      </c>
      <c r="BB50" s="49">
        <f t="shared" si="36"/>
        <v>1606.7785714285715</v>
      </c>
      <c r="BC50" s="49">
        <f t="shared" si="37"/>
        <v>2550</v>
      </c>
      <c r="BD50" s="49">
        <f t="shared" si="38"/>
        <v>0</v>
      </c>
      <c r="BE50" s="58">
        <v>47.16</v>
      </c>
      <c r="BF50" s="40"/>
      <c r="BG50" s="40"/>
      <c r="BH50" s="35" t="s">
        <v>74</v>
      </c>
      <c r="BI50" s="35" t="s">
        <v>75</v>
      </c>
      <c r="BJ50" s="35" t="s">
        <v>76</v>
      </c>
    </row>
    <row r="51" spans="1:62" ht="21.95" customHeight="1">
      <c r="A51" s="65">
        <v>98</v>
      </c>
      <c r="B51" s="138"/>
      <c r="C51" s="40"/>
      <c r="D51" s="33" t="s">
        <v>206</v>
      </c>
      <c r="E51" s="32" t="s">
        <v>207</v>
      </c>
      <c r="F51" s="34" t="s">
        <v>63</v>
      </c>
      <c r="G51" s="35" t="s">
        <v>274</v>
      </c>
      <c r="H51" s="96" t="s">
        <v>99</v>
      </c>
      <c r="I51" s="37" t="str">
        <f t="shared" si="43"/>
        <v>Resin Toilet Brush</v>
      </c>
      <c r="J51" s="35" t="s">
        <v>66</v>
      </c>
      <c r="K51" s="33" t="s">
        <v>66</v>
      </c>
      <c r="L51" s="95" t="s">
        <v>100</v>
      </c>
      <c r="M51" s="39" t="s">
        <v>276</v>
      </c>
      <c r="N51" s="40"/>
      <c r="O51" s="40"/>
      <c r="P51" s="108" t="s">
        <v>293</v>
      </c>
      <c r="Q51" s="67"/>
      <c r="R51" s="35" t="s">
        <v>70</v>
      </c>
      <c r="S51" s="68">
        <f>[1]Sunny!Q101</f>
        <v>3.95</v>
      </c>
      <c r="T51" s="35" t="s">
        <v>71</v>
      </c>
      <c r="U51" s="33" t="s">
        <v>345</v>
      </c>
      <c r="V51" s="136">
        <v>44.5</v>
      </c>
      <c r="W51" s="136">
        <v>30.5</v>
      </c>
      <c r="X51" s="136">
        <v>69.5</v>
      </c>
      <c r="Y51" s="62">
        <v>11</v>
      </c>
      <c r="Z51" s="62">
        <v>11</v>
      </c>
      <c r="AA51" s="62">
        <v>40</v>
      </c>
      <c r="AB51" s="45">
        <v>10</v>
      </c>
      <c r="AC51" s="61">
        <v>1</v>
      </c>
      <c r="AD51" s="46">
        <f t="shared" si="24"/>
        <v>4.8399999999999997E-3</v>
      </c>
      <c r="AE51" s="45">
        <v>63</v>
      </c>
      <c r="AF51" s="47">
        <f t="shared" si="25"/>
        <v>13016.528925619836</v>
      </c>
      <c r="AG51" s="48">
        <v>2250</v>
      </c>
      <c r="AH51" s="49">
        <f t="shared" si="26"/>
        <v>0.17285714285714285</v>
      </c>
      <c r="AI51" s="50" t="s">
        <v>80</v>
      </c>
      <c r="AJ51" s="51">
        <v>0.23400000000000001</v>
      </c>
      <c r="AK51" s="49">
        <f t="shared" si="27"/>
        <v>0.92430000000000012</v>
      </c>
      <c r="AL51" s="49">
        <f t="shared" si="28"/>
        <v>5.0471571428571433</v>
      </c>
      <c r="AM51" s="52">
        <v>0</v>
      </c>
      <c r="AN51" s="49">
        <f t="shared" si="44"/>
        <v>0</v>
      </c>
      <c r="AO51" s="52">
        <v>0</v>
      </c>
      <c r="AP51" s="49">
        <f t="shared" si="30"/>
        <v>0</v>
      </c>
      <c r="AQ51" s="53">
        <v>0</v>
      </c>
      <c r="AR51" s="52">
        <v>0</v>
      </c>
      <c r="AS51" s="49">
        <f t="shared" si="45"/>
        <v>0</v>
      </c>
      <c r="AT51" s="49">
        <f t="shared" si="32"/>
        <v>0</v>
      </c>
      <c r="AU51" s="49">
        <f t="shared" si="33"/>
        <v>5.0471571428571433</v>
      </c>
      <c r="AV51" s="54">
        <f t="shared" si="34"/>
        <v>0.33150236518448428</v>
      </c>
      <c r="AW51" s="110">
        <v>7.55</v>
      </c>
      <c r="AX51" s="40"/>
      <c r="AY51" s="54" t="str">
        <f t="shared" si="35"/>
        <v/>
      </c>
      <c r="AZ51" s="57"/>
      <c r="BA51" s="61">
        <v>500</v>
      </c>
      <c r="BB51" s="49">
        <f t="shared" si="36"/>
        <v>2523.5785714285716</v>
      </c>
      <c r="BC51" s="49">
        <f t="shared" si="37"/>
        <v>3775</v>
      </c>
      <c r="BD51" s="49">
        <f t="shared" si="38"/>
        <v>0</v>
      </c>
      <c r="BE51" s="58">
        <v>47.16</v>
      </c>
      <c r="BF51" s="40"/>
      <c r="BG51" s="40"/>
      <c r="BH51" s="35" t="s">
        <v>74</v>
      </c>
      <c r="BI51" s="35" t="s">
        <v>75</v>
      </c>
      <c r="BJ51" s="35" t="s">
        <v>76</v>
      </c>
    </row>
    <row r="52" spans="1:62" ht="21.95" customHeight="1">
      <c r="A52" s="65">
        <v>99</v>
      </c>
      <c r="B52" s="138"/>
      <c r="C52" s="40"/>
      <c r="D52" s="33" t="s">
        <v>206</v>
      </c>
      <c r="E52" s="32" t="s">
        <v>207</v>
      </c>
      <c r="F52" s="34" t="s">
        <v>63</v>
      </c>
      <c r="G52" s="35" t="s">
        <v>274</v>
      </c>
      <c r="H52" s="74" t="s">
        <v>95</v>
      </c>
      <c r="I52" s="37" t="str">
        <f t="shared" si="43"/>
        <v>Resin Towel Holder</v>
      </c>
      <c r="J52" s="35" t="s">
        <v>66</v>
      </c>
      <c r="K52" s="33" t="s">
        <v>66</v>
      </c>
      <c r="L52" s="95" t="s">
        <v>96</v>
      </c>
      <c r="M52" s="39" t="s">
        <v>276</v>
      </c>
      <c r="N52" s="40"/>
      <c r="O52" s="40"/>
      <c r="P52" s="108" t="s">
        <v>294</v>
      </c>
      <c r="Q52" s="127"/>
      <c r="R52" s="35" t="s">
        <v>70</v>
      </c>
      <c r="S52" s="68">
        <f>[1]Sunny!Q102</f>
        <v>4.0999999999999996</v>
      </c>
      <c r="T52" s="35" t="s">
        <v>71</v>
      </c>
      <c r="U52" s="33" t="s">
        <v>346</v>
      </c>
      <c r="V52" s="136">
        <v>44.5</v>
      </c>
      <c r="W52" s="136">
        <v>30.5</v>
      </c>
      <c r="X52" s="136">
        <v>69.5</v>
      </c>
      <c r="Y52" s="62">
        <v>11</v>
      </c>
      <c r="Z52" s="62">
        <v>11</v>
      </c>
      <c r="AA52" s="62">
        <v>32.5</v>
      </c>
      <c r="AB52" s="45">
        <v>10</v>
      </c>
      <c r="AC52" s="61">
        <v>1</v>
      </c>
      <c r="AD52" s="46">
        <f t="shared" si="24"/>
        <v>3.9325000000000002E-3</v>
      </c>
      <c r="AE52" s="45">
        <v>63</v>
      </c>
      <c r="AF52" s="47">
        <f t="shared" si="25"/>
        <v>16020.343293070564</v>
      </c>
      <c r="AG52" s="48">
        <v>2250</v>
      </c>
      <c r="AH52" s="49">
        <f t="shared" si="26"/>
        <v>0.14044642857142858</v>
      </c>
      <c r="AI52" s="50" t="s">
        <v>80</v>
      </c>
      <c r="AJ52" s="51">
        <v>0.23400000000000001</v>
      </c>
      <c r="AK52" s="49">
        <f t="shared" si="27"/>
        <v>0.95939999999999992</v>
      </c>
      <c r="AL52" s="49">
        <f t="shared" si="28"/>
        <v>5.1998464285714281</v>
      </c>
      <c r="AM52" s="52">
        <v>0</v>
      </c>
      <c r="AN52" s="49">
        <f t="shared" si="44"/>
        <v>0</v>
      </c>
      <c r="AO52" s="52">
        <v>0</v>
      </c>
      <c r="AP52" s="49">
        <f t="shared" si="30"/>
        <v>0</v>
      </c>
      <c r="AQ52" s="53">
        <v>0</v>
      </c>
      <c r="AR52" s="52">
        <v>0</v>
      </c>
      <c r="AS52" s="49">
        <f t="shared" si="45"/>
        <v>0</v>
      </c>
      <c r="AT52" s="49">
        <f t="shared" si="32"/>
        <v>0</v>
      </c>
      <c r="AU52" s="49">
        <f t="shared" si="33"/>
        <v>5.1998464285714281</v>
      </c>
      <c r="AV52" s="54">
        <f t="shared" si="34"/>
        <v>0.30668714285714294</v>
      </c>
      <c r="AW52" s="68">
        <v>7.5</v>
      </c>
      <c r="AX52" s="40"/>
      <c r="AY52" s="54" t="str">
        <f t="shared" si="35"/>
        <v/>
      </c>
      <c r="AZ52" s="57"/>
      <c r="BA52" s="61">
        <v>500</v>
      </c>
      <c r="BB52" s="49">
        <f t="shared" si="36"/>
        <v>2599.923214285714</v>
      </c>
      <c r="BC52" s="49">
        <f t="shared" si="37"/>
        <v>3750</v>
      </c>
      <c r="BD52" s="49">
        <f t="shared" si="38"/>
        <v>0</v>
      </c>
      <c r="BE52" s="58">
        <v>47.16</v>
      </c>
      <c r="BF52" s="40"/>
      <c r="BG52" s="40"/>
      <c r="BH52" s="35" t="s">
        <v>74</v>
      </c>
      <c r="BI52" s="35" t="s">
        <v>75</v>
      </c>
      <c r="BJ52" s="35" t="s">
        <v>286</v>
      </c>
    </row>
    <row r="53" spans="1:62" ht="21.95" customHeight="1">
      <c r="A53" s="65">
        <v>100</v>
      </c>
      <c r="B53" s="138"/>
      <c r="C53" s="40"/>
      <c r="D53" s="33" t="s">
        <v>206</v>
      </c>
      <c r="E53" s="32" t="s">
        <v>207</v>
      </c>
      <c r="F53" s="34" t="s">
        <v>63</v>
      </c>
      <c r="G53" s="35" t="s">
        <v>274</v>
      </c>
      <c r="H53" s="36" t="s">
        <v>114</v>
      </c>
      <c r="I53" s="37" t="str">
        <f t="shared" si="43"/>
        <v>Resin Tissue cover</v>
      </c>
      <c r="J53" s="35" t="s">
        <v>66</v>
      </c>
      <c r="K53" s="33" t="s">
        <v>66</v>
      </c>
      <c r="L53" s="95" t="s">
        <v>295</v>
      </c>
      <c r="M53" s="39" t="s">
        <v>276</v>
      </c>
      <c r="N53" s="40"/>
      <c r="O53" s="40"/>
      <c r="P53" s="108" t="s">
        <v>296</v>
      </c>
      <c r="Q53" s="67"/>
      <c r="R53" s="35" t="s">
        <v>70</v>
      </c>
      <c r="S53" s="68">
        <f>[1]Sunny!Q103</f>
        <v>3.7</v>
      </c>
      <c r="T53" s="35" t="s">
        <v>71</v>
      </c>
      <c r="U53" s="33" t="s">
        <v>347</v>
      </c>
      <c r="V53" s="136">
        <v>44.5</v>
      </c>
      <c r="W53" s="136">
        <v>30.5</v>
      </c>
      <c r="X53" s="136">
        <v>69.5</v>
      </c>
      <c r="Y53" s="62">
        <v>15</v>
      </c>
      <c r="Z53" s="62">
        <v>15</v>
      </c>
      <c r="AA53" s="62">
        <v>17.5</v>
      </c>
      <c r="AB53" s="45">
        <v>10</v>
      </c>
      <c r="AC53" s="61">
        <v>1</v>
      </c>
      <c r="AD53" s="46">
        <f t="shared" si="24"/>
        <v>3.9375E-3</v>
      </c>
      <c r="AE53" s="45">
        <v>63</v>
      </c>
      <c r="AF53" s="47">
        <f t="shared" si="25"/>
        <v>16000</v>
      </c>
      <c r="AG53" s="48">
        <v>2250</v>
      </c>
      <c r="AH53" s="49">
        <f t="shared" si="26"/>
        <v>0.140625</v>
      </c>
      <c r="AI53" s="50" t="s">
        <v>80</v>
      </c>
      <c r="AJ53" s="51">
        <v>0.23400000000000001</v>
      </c>
      <c r="AK53" s="49">
        <f t="shared" si="27"/>
        <v>0.86580000000000013</v>
      </c>
      <c r="AL53" s="49">
        <f t="shared" si="28"/>
        <v>4.7064250000000003</v>
      </c>
      <c r="AM53" s="52">
        <v>0</v>
      </c>
      <c r="AN53" s="49">
        <f t="shared" si="44"/>
        <v>0</v>
      </c>
      <c r="AO53" s="52">
        <v>0</v>
      </c>
      <c r="AP53" s="49">
        <f t="shared" si="30"/>
        <v>0</v>
      </c>
      <c r="AQ53" s="53">
        <v>0</v>
      </c>
      <c r="AR53" s="52">
        <v>0</v>
      </c>
      <c r="AS53" s="49">
        <f t="shared" si="45"/>
        <v>0</v>
      </c>
      <c r="AT53" s="49">
        <f t="shared" si="32"/>
        <v>0</v>
      </c>
      <c r="AU53" s="49">
        <f t="shared" si="33"/>
        <v>4.7064250000000003</v>
      </c>
      <c r="AV53" s="54">
        <f t="shared" si="34"/>
        <v>0.3596700680272108</v>
      </c>
      <c r="AW53" s="110">
        <v>7.35</v>
      </c>
      <c r="AX53" s="40"/>
      <c r="AY53" s="54" t="str">
        <f t="shared" si="35"/>
        <v/>
      </c>
      <c r="AZ53" s="57"/>
      <c r="BA53" s="61">
        <v>500</v>
      </c>
      <c r="BB53" s="49">
        <f t="shared" si="36"/>
        <v>2353.2125000000001</v>
      </c>
      <c r="BC53" s="49">
        <f t="shared" si="37"/>
        <v>3675</v>
      </c>
      <c r="BD53" s="49">
        <f t="shared" si="38"/>
        <v>0</v>
      </c>
      <c r="BE53" s="58">
        <v>47.16</v>
      </c>
      <c r="BF53" s="40"/>
      <c r="BG53" s="40"/>
      <c r="BH53" s="35" t="s">
        <v>74</v>
      </c>
      <c r="BI53" s="35" t="s">
        <v>75</v>
      </c>
      <c r="BJ53" s="35" t="s">
        <v>289</v>
      </c>
    </row>
    <row r="54" spans="1:62" ht="21.95" customHeight="1">
      <c r="A54" s="65">
        <v>101</v>
      </c>
      <c r="B54" s="138"/>
      <c r="C54" s="40"/>
      <c r="D54" s="33" t="s">
        <v>206</v>
      </c>
      <c r="E54" s="32" t="s">
        <v>207</v>
      </c>
      <c r="F54" s="34" t="s">
        <v>63</v>
      </c>
      <c r="G54" s="35" t="s">
        <v>274</v>
      </c>
      <c r="H54" s="36" t="s">
        <v>297</v>
      </c>
      <c r="I54" s="37" t="str">
        <f t="shared" si="43"/>
        <v>Resin HOOKS</v>
      </c>
      <c r="J54" s="35" t="s">
        <v>66</v>
      </c>
      <c r="K54" s="33" t="s">
        <v>66</v>
      </c>
      <c r="L54" s="124" t="s">
        <v>298</v>
      </c>
      <c r="M54" s="39" t="s">
        <v>276</v>
      </c>
      <c r="N54" s="40"/>
      <c r="O54" s="40"/>
      <c r="P54" s="108" t="s">
        <v>299</v>
      </c>
      <c r="Q54" s="67"/>
      <c r="R54" s="35" t="s">
        <v>70</v>
      </c>
      <c r="S54" s="68">
        <f>[1]Sunny!Q104</f>
        <v>1.67</v>
      </c>
      <c r="T54" s="35" t="s">
        <v>71</v>
      </c>
      <c r="U54" s="33" t="s">
        <v>348</v>
      </c>
      <c r="V54" s="136">
        <v>44.5</v>
      </c>
      <c r="W54" s="136">
        <v>30.5</v>
      </c>
      <c r="X54" s="136">
        <v>69.5</v>
      </c>
      <c r="Y54" s="62">
        <v>9</v>
      </c>
      <c r="Z54" s="62">
        <v>7</v>
      </c>
      <c r="AA54" s="62">
        <v>17.5</v>
      </c>
      <c r="AB54" s="45">
        <v>10</v>
      </c>
      <c r="AC54" s="61">
        <v>1</v>
      </c>
      <c r="AD54" s="46">
        <f t="shared" si="24"/>
        <v>1.1025E-3</v>
      </c>
      <c r="AE54" s="45">
        <v>63</v>
      </c>
      <c r="AF54" s="47">
        <f t="shared" si="25"/>
        <v>57142.857142857145</v>
      </c>
      <c r="AG54" s="48">
        <v>2250</v>
      </c>
      <c r="AH54" s="49">
        <f t="shared" si="26"/>
        <v>3.9375E-2</v>
      </c>
      <c r="AI54" s="50" t="s">
        <v>80</v>
      </c>
      <c r="AJ54" s="51">
        <v>0.23400000000000001</v>
      </c>
      <c r="AK54" s="49">
        <f t="shared" si="27"/>
        <v>0.39078000000000002</v>
      </c>
      <c r="AL54" s="49">
        <f t="shared" si="28"/>
        <v>2.100155</v>
      </c>
      <c r="AM54" s="52">
        <v>0</v>
      </c>
      <c r="AN54" s="49">
        <f t="shared" si="44"/>
        <v>0</v>
      </c>
      <c r="AO54" s="52">
        <v>0</v>
      </c>
      <c r="AP54" s="49">
        <f t="shared" si="30"/>
        <v>0</v>
      </c>
      <c r="AQ54" s="53">
        <v>0</v>
      </c>
      <c r="AR54" s="52">
        <v>0</v>
      </c>
      <c r="AS54" s="49">
        <f t="shared" si="45"/>
        <v>0</v>
      </c>
      <c r="AT54" s="49">
        <f t="shared" si="32"/>
        <v>0</v>
      </c>
      <c r="AU54" s="49">
        <f t="shared" si="33"/>
        <v>2.100155</v>
      </c>
      <c r="AV54" s="54">
        <f t="shared" si="34"/>
        <v>0.35379846153846156</v>
      </c>
      <c r="AW54" s="110">
        <v>3.25</v>
      </c>
      <c r="AX54" s="40"/>
      <c r="AY54" s="54" t="str">
        <f t="shared" si="35"/>
        <v/>
      </c>
      <c r="AZ54" s="57"/>
      <c r="BA54" s="61">
        <v>500</v>
      </c>
      <c r="BB54" s="49">
        <f t="shared" si="36"/>
        <v>1050.0775000000001</v>
      </c>
      <c r="BC54" s="49">
        <f t="shared" si="37"/>
        <v>1625</v>
      </c>
      <c r="BD54" s="49">
        <f t="shared" si="38"/>
        <v>0</v>
      </c>
      <c r="BE54" s="58">
        <v>47.16</v>
      </c>
      <c r="BF54" s="40"/>
      <c r="BG54" s="40"/>
      <c r="BH54" s="35" t="s">
        <v>74</v>
      </c>
      <c r="BI54" s="35" t="s">
        <v>75</v>
      </c>
      <c r="BJ54" s="35" t="s">
        <v>76</v>
      </c>
    </row>
    <row r="55" spans="1:62" ht="21.95" customHeight="1">
      <c r="A55" s="65">
        <v>102</v>
      </c>
      <c r="B55" s="138"/>
      <c r="C55" s="40"/>
      <c r="D55" s="33" t="s">
        <v>206</v>
      </c>
      <c r="E55" s="32" t="s">
        <v>207</v>
      </c>
      <c r="F55" s="34" t="s">
        <v>63</v>
      </c>
      <c r="G55" s="35" t="s">
        <v>274</v>
      </c>
      <c r="H55" s="36" t="s">
        <v>102</v>
      </c>
      <c r="I55" s="37" t="str">
        <f t="shared" si="43"/>
        <v>Resin Spinner</v>
      </c>
      <c r="J55" s="35" t="s">
        <v>66</v>
      </c>
      <c r="K55" s="33" t="s">
        <v>66</v>
      </c>
      <c r="L55" s="95" t="s">
        <v>116</v>
      </c>
      <c r="M55" s="39" t="s">
        <v>276</v>
      </c>
      <c r="N55" s="40"/>
      <c r="O55" s="40"/>
      <c r="P55" s="108" t="s">
        <v>300</v>
      </c>
      <c r="Q55" s="67"/>
      <c r="R55" s="35" t="s">
        <v>70</v>
      </c>
      <c r="S55" s="68">
        <f>[1]Sunny!Q105</f>
        <v>4.8</v>
      </c>
      <c r="T55" s="35" t="s">
        <v>71</v>
      </c>
      <c r="U55" s="33" t="s">
        <v>349</v>
      </c>
      <c r="V55" s="136">
        <v>44.5</v>
      </c>
      <c r="W55" s="136">
        <v>30.5</v>
      </c>
      <c r="X55" s="136">
        <v>69.5</v>
      </c>
      <c r="Y55" s="62">
        <v>20</v>
      </c>
      <c r="Z55" s="62">
        <v>20</v>
      </c>
      <c r="AA55" s="62">
        <v>20</v>
      </c>
      <c r="AB55" s="45">
        <v>10</v>
      </c>
      <c r="AC55" s="61">
        <v>1</v>
      </c>
      <c r="AD55" s="46">
        <f t="shared" si="24"/>
        <v>8.0000000000000002E-3</v>
      </c>
      <c r="AE55" s="45">
        <v>63</v>
      </c>
      <c r="AF55" s="47">
        <f t="shared" si="25"/>
        <v>7875</v>
      </c>
      <c r="AG55" s="48">
        <v>2250</v>
      </c>
      <c r="AH55" s="49">
        <f t="shared" si="26"/>
        <v>0.2857142857142857</v>
      </c>
      <c r="AI55" s="50" t="s">
        <v>80</v>
      </c>
      <c r="AJ55" s="51">
        <v>0.23400000000000001</v>
      </c>
      <c r="AK55" s="49">
        <f t="shared" si="27"/>
        <v>1.1232</v>
      </c>
      <c r="AL55" s="49">
        <f t="shared" si="28"/>
        <v>6.2089142857142852</v>
      </c>
      <c r="AM55" s="52">
        <v>0</v>
      </c>
      <c r="AN55" s="49">
        <f t="shared" si="44"/>
        <v>0</v>
      </c>
      <c r="AO55" s="52">
        <v>0</v>
      </c>
      <c r="AP55" s="49">
        <f t="shared" si="30"/>
        <v>0</v>
      </c>
      <c r="AQ55" s="53">
        <v>0</v>
      </c>
      <c r="AR55" s="52">
        <v>0</v>
      </c>
      <c r="AS55" s="49">
        <f t="shared" si="45"/>
        <v>0</v>
      </c>
      <c r="AT55" s="49">
        <f t="shared" si="32"/>
        <v>0</v>
      </c>
      <c r="AU55" s="49">
        <f t="shared" si="33"/>
        <v>6.2089142857142852</v>
      </c>
      <c r="AV55" s="54">
        <f t="shared" si="34"/>
        <v>0.22388571428571435</v>
      </c>
      <c r="AW55" s="68">
        <v>8</v>
      </c>
      <c r="AX55" s="40"/>
      <c r="AY55" s="54" t="str">
        <f t="shared" si="35"/>
        <v/>
      </c>
      <c r="AZ55" s="57"/>
      <c r="BA55" s="61">
        <v>500</v>
      </c>
      <c r="BB55" s="49">
        <f t="shared" si="36"/>
        <v>3104.4571428571426</v>
      </c>
      <c r="BC55" s="49">
        <f t="shared" si="37"/>
        <v>4000</v>
      </c>
      <c r="BD55" s="49">
        <f t="shared" si="38"/>
        <v>0</v>
      </c>
      <c r="BE55" s="58">
        <v>47.16</v>
      </c>
      <c r="BF55" s="40"/>
      <c r="BG55" s="40"/>
      <c r="BH55" s="35" t="s">
        <v>74</v>
      </c>
      <c r="BI55" s="35" t="s">
        <v>75</v>
      </c>
      <c r="BJ55" s="35" t="s">
        <v>76</v>
      </c>
    </row>
    <row r="56" spans="1:62" ht="21.95" customHeight="1">
      <c r="A56" s="65">
        <v>103</v>
      </c>
      <c r="B56" s="139"/>
      <c r="C56" s="40"/>
      <c r="D56" s="33" t="s">
        <v>206</v>
      </c>
      <c r="E56" s="32" t="s">
        <v>207</v>
      </c>
      <c r="F56" s="34" t="s">
        <v>63</v>
      </c>
      <c r="G56" s="35" t="s">
        <v>274</v>
      </c>
      <c r="H56" s="34" t="s">
        <v>105</v>
      </c>
      <c r="I56" s="37" t="str">
        <f t="shared" si="43"/>
        <v>Resin Wastebasket</v>
      </c>
      <c r="J56" s="35" t="s">
        <v>66</v>
      </c>
      <c r="K56" s="33" t="s">
        <v>66</v>
      </c>
      <c r="L56" s="95" t="s">
        <v>115</v>
      </c>
      <c r="M56" s="39" t="s">
        <v>276</v>
      </c>
      <c r="N56" s="40"/>
      <c r="O56" s="40"/>
      <c r="P56" s="108" t="s">
        <v>301</v>
      </c>
      <c r="Q56" s="67"/>
      <c r="R56" s="35" t="s">
        <v>70</v>
      </c>
      <c r="S56" s="68">
        <f>[1]Sunny!Q106</f>
        <v>6.29</v>
      </c>
      <c r="T56" s="35" t="s">
        <v>71</v>
      </c>
      <c r="U56" s="33" t="s">
        <v>350</v>
      </c>
      <c r="V56" s="136">
        <v>44.5</v>
      </c>
      <c r="W56" s="136">
        <v>30.5</v>
      </c>
      <c r="X56" s="136">
        <v>69.5</v>
      </c>
      <c r="Y56" s="62">
        <v>25.5</v>
      </c>
      <c r="Z56" s="62">
        <v>25.5</v>
      </c>
      <c r="AA56" s="62">
        <v>31.5</v>
      </c>
      <c r="AB56" s="45">
        <v>10</v>
      </c>
      <c r="AC56" s="61">
        <v>1</v>
      </c>
      <c r="AD56" s="46">
        <f t="shared" si="24"/>
        <v>2.0482875000000001E-2</v>
      </c>
      <c r="AE56" s="45">
        <v>63</v>
      </c>
      <c r="AF56" s="47">
        <f t="shared" si="25"/>
        <v>3075.7400999615529</v>
      </c>
      <c r="AG56" s="48">
        <v>2250</v>
      </c>
      <c r="AH56" s="49">
        <f t="shared" si="26"/>
        <v>0.73153125000000008</v>
      </c>
      <c r="AI56" s="50" t="s">
        <v>80</v>
      </c>
      <c r="AJ56" s="51">
        <v>0.23400000000000001</v>
      </c>
      <c r="AK56" s="49">
        <f t="shared" si="27"/>
        <v>1.4718600000000002</v>
      </c>
      <c r="AL56" s="49">
        <f t="shared" si="28"/>
        <v>8.4933912500000002</v>
      </c>
      <c r="AM56" s="52">
        <v>0</v>
      </c>
      <c r="AN56" s="49">
        <f t="shared" si="44"/>
        <v>0</v>
      </c>
      <c r="AO56" s="52">
        <v>0</v>
      </c>
      <c r="AP56" s="49">
        <f t="shared" si="30"/>
        <v>0</v>
      </c>
      <c r="AQ56" s="53">
        <v>0</v>
      </c>
      <c r="AR56" s="52">
        <v>0</v>
      </c>
      <c r="AS56" s="49">
        <f t="shared" si="45"/>
        <v>0</v>
      </c>
      <c r="AT56" s="49">
        <f t="shared" si="32"/>
        <v>0</v>
      </c>
      <c r="AU56" s="49">
        <f t="shared" si="33"/>
        <v>8.4933912500000002</v>
      </c>
      <c r="AV56" s="54">
        <f t="shared" si="34"/>
        <v>0.34666221153846155</v>
      </c>
      <c r="AW56" s="110">
        <v>13</v>
      </c>
      <c r="AX56" s="40"/>
      <c r="AY56" s="54" t="str">
        <f t="shared" si="35"/>
        <v/>
      </c>
      <c r="AZ56" s="57"/>
      <c r="BA56" s="61">
        <v>500</v>
      </c>
      <c r="BB56" s="49">
        <f t="shared" si="36"/>
        <v>4246.6956250000003</v>
      </c>
      <c r="BC56" s="49">
        <f t="shared" si="37"/>
        <v>6500</v>
      </c>
      <c r="BD56" s="49">
        <f t="shared" si="38"/>
        <v>0</v>
      </c>
      <c r="BE56" s="58">
        <v>47.16</v>
      </c>
      <c r="BF56" s="40"/>
      <c r="BG56" s="40"/>
      <c r="BH56" s="128" t="s">
        <v>74</v>
      </c>
      <c r="BI56" s="35" t="s">
        <v>75</v>
      </c>
      <c r="BJ56" s="35" t="s">
        <v>76</v>
      </c>
    </row>
  </sheetData>
  <sheetProtection insertRows="0" deleteRows="0" sort="0"/>
  <protectedRanges>
    <protectedRange sqref="A57:J214 L57:N214 P57:AW214 AW30:AW56 Q53:Q56 S2:S56 Q44:Q51 P2:Q12 P23:Q29 P36:Q37 P43 AY2:AY56 Q13:Q22 Q30:Q35 AX6:AX29 AI28:AJ29 AI34:AJ35 AH2:AH56 N2:N56 AD2:AF56 E2:E56 AK2:AV56 BE2:BE56 A2:C56" name="Range1"/>
    <protectedRange sqref="AB2:AB56" name="Range1_2"/>
    <protectedRange sqref="AG2:AG56" name="Range1_3"/>
    <protectedRange sqref="AX2:AX5" name="Range1_5"/>
    <protectedRange sqref="K57:K241" name="Range1_1"/>
    <protectedRange sqref="AZ2:AZ236" name="Range1_7"/>
    <protectedRange sqref="O2:O236" name="Range1_8"/>
    <protectedRange sqref="F2:F11 F44:F56" name="Range1_9"/>
    <protectedRange sqref="H22 J13:K22 H19 H43:K43 F13:F22 F43" name="Range1_8_1"/>
    <protectedRange sqref="H21:I21" name="Range1_3_1_1"/>
    <protectedRange sqref="L13:L18 L20:L22" name="Range1_3_3"/>
    <protectedRange sqref="F30:G35 F23:I29 J24:K35 L23:L35" name="Range1_10"/>
    <protectedRange sqref="H35" name="Range1_1_3"/>
    <protectedRange sqref="I35" name="Range1_2_4"/>
    <protectedRange sqref="F38:L42" name="Range1_12"/>
    <protectedRange sqref="D43" name="Range1_8_2"/>
    <protectedRange sqref="D30:D35" name="Range1_10_1"/>
    <protectedRange sqref="D38:D42" name="Range1_12_1"/>
    <protectedRange sqref="M13:M22 M43" name="Range1_8_3"/>
    <protectedRange sqref="M23:M35" name="Range1_10_2"/>
    <protectedRange sqref="M38:M42" name="Range1_12_2"/>
    <protectedRange sqref="R13:R22 R38:R43" name="Range1_8_4"/>
    <protectedRange sqref="T13:T22 T43" name="Range1_8_5"/>
    <protectedRange sqref="T23:U35" name="Range1_10_3"/>
    <protectedRange sqref="T38:U42" name="Range1_12_3"/>
    <protectedRange sqref="V23:AA29 Y31:AA35" name="Range1_10_4"/>
    <protectedRange sqref="V38:AA42" name="Range1_12_4"/>
    <protectedRange sqref="AC28:AC29" name="Range1_10_5"/>
    <protectedRange sqref="BA15:BA18 BA20:BA22 BA43" name="Range1_8_6"/>
    <protectedRange sqref="BA19 BA13:BA14" name="Range1_6_1"/>
    <protectedRange sqref="BI15:BJ15" name="Range1_8_7"/>
    <protectedRange sqref="AI2:AI12 AI44:AI56 AI36:AI37" name="Range1_17"/>
    <protectedRange sqref="AJ2:AJ12 AJ44:AJ56 AJ36:AJ37" name="Range1_4_13"/>
    <protectedRange sqref="AJ13:AJ22 AJ38:AJ43" name="Range1_11"/>
    <protectedRange sqref="AI23" name="Range1_18"/>
    <protectedRange sqref="AJ23" name="Range1_4_13_1"/>
    <protectedRange sqref="AI24 AI30" name="Range1_18_1"/>
    <protectedRange sqref="AJ24 AJ30" name="Range1_4_13_1_1"/>
    <protectedRange sqref="AI25:AI27 AI31:AI33" name="Range1_19"/>
    <protectedRange sqref="AJ25:AJ27 AJ31:AJ33" name="Range1_4_13_2"/>
    <protectedRange sqref="D13:D22" name="Range1_8_1_3"/>
    <protectedRange sqref="D23:D29" name="Range1_14"/>
  </protectedRanges>
  <mergeCells count="7">
    <mergeCell ref="B13:B22"/>
    <mergeCell ref="B2:B11"/>
    <mergeCell ref="B44:B56"/>
    <mergeCell ref="B38:B42"/>
    <mergeCell ref="B30:B35"/>
    <mergeCell ref="B36:B37"/>
    <mergeCell ref="B23:B29"/>
  </mergeCells>
  <phoneticPr fontId="3" type="noConversion"/>
  <dataValidations count="1">
    <dataValidation type="list" allowBlank="1" showInputMessage="1" showErrorMessage="1" sqref="F2:F29 T2:T29 F38:F43 T43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[1]ValueSelect!#REF!</xm:f>
          </x14:formula1>
          <xm:sqref>E30:E35 E44:E56 E2:E28 E38:E42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2026-02-06T07:06:50Z</dcterms:created>
  <dcterms:modified xsi:type="dcterms:W3CDTF">2026-02-06T07:15:56Z</dcterms:modified>
</cp:coreProperties>
</file>