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rtwork">#REF!</definedName>
    <definedName name="as">'[4]1-Import Product Data Sheet'!$X$2</definedName>
    <definedName name="AssortedSKU_Range">[5]Mapping!$J$2:$J$3</definedName>
    <definedName name="Banner">'[6]Hardline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'[2]x-Lists'!$AU$2:$AU$17</definedName>
    <definedName name="bigidea">[7]Lists!$I$6:$I$29</definedName>
    <definedName name="Blankets_Throws">#REF!</definedName>
    <definedName name="BRAND">[8]LIST!$D$2:$D$7</definedName>
    <definedName name="Branded">[7]Lists!$F$6:$F$38</definedName>
    <definedName name="brands">'[3]other data'!$K$2:$K$48</definedName>
    <definedName name="BULKPREPACKTYPE">'[2]x-Lists'!$H$2:$H$4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[9]Sheet1!$DW$2:$DW$3</definedName>
    <definedName name="CFSCY">'[2]x-imports'!$A$2:$A$3</definedName>
    <definedName name="chargeback">'[3]other data'!$B$2:$B$6</definedName>
    <definedName name="CLIMATE">'[2]x-Lists'!$O$2:$O$11</definedName>
    <definedName name="cls">#REF!</definedName>
    <definedName name="CodeCountry">#REF!</definedName>
    <definedName name="COLOR">'[2]x-Lists'!$AB$2:$AB$7</definedName>
    <definedName name="COLOR_FAMILY">'[2]x-Lists'!$AC$2:$AC$19</definedName>
    <definedName name="colour">[9]Sheet1!$EH$2:$EH$3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untries">'[3]other data'!$I$3:$I$249</definedName>
    <definedName name="crs">'[10]SUBCATS INTERNAL USE'!$A$3:$C$1000</definedName>
    <definedName name="Cycle">[7]Lists!$E$6:$E$30</definedName>
    <definedName name="d">[11]Mapping!$AR$2:$AR$84</definedName>
    <definedName name="_xlnm.Database">'[2]x-Lists'!$A$2:$A$9</definedName>
    <definedName name="dealPricing_Range">[5]Mapping!$BD$2:$BD$3</definedName>
    <definedName name="Decorative_Accessories">#REF!</definedName>
    <definedName name="Decorative_Pillows_Inserts_Covers">#REF!</definedName>
    <definedName name="del">'[10]SUBCATS INTERNAL USE'!$G$2:$H$512</definedName>
    <definedName name="den">[7]Lists!$L$6:$L$29</definedName>
    <definedName name="Description1_Range">[5]Mapping!$AQ$2:$AQ$72</definedName>
    <definedName name="Description2_Range">[5]Mapping!$AR$2:$AR$84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">'[12]X-PORTS'!$K$4:$K$12</definedName>
    <definedName name="Division1">'[6]Hardline Drop down'!$A$5:$A$16</definedName>
    <definedName name="Down_Comforters">#REF!</definedName>
    <definedName name="Duvet_Covers">#REF!</definedName>
    <definedName name="Electrics">#REF!</definedName>
    <definedName name="ENERGY_EFFICIENT">'[2]x-Lists'!$AJ$2:$AJ$7</definedName>
    <definedName name="EVENT">'[2]x-Lists'!$AQ$2:$AQ$8</definedName>
    <definedName name="FABRIC_WEIGHT">'[2]x-Lists'!$AI$2:$AI$5</definedName>
    <definedName name="FASHION">[8]LIST!$E$2:$E$7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LL">'[2]x-Lists'!$AR$2:$AR$7</definedName>
    <definedName name="foam">[9]Sheet1!$EC$2:$EC$3</definedName>
    <definedName name="FOBCostPerPiece">#REF!</definedName>
    <definedName name="FOBPORT">'[2]x-imports'!$C$2:$C$40</definedName>
    <definedName name="FREIGHT">'[2]x-Lists'!$I$2:$I$5</definedName>
    <definedName name="FreightTerms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#REF!</definedName>
    <definedName name="Home_Décor.">#REF!</definedName>
    <definedName name="INITIALBUY">[8]LIST!$G$2:$G$7</definedName>
    <definedName name="KD">[9]Sheet1!$DS$2:$DS$2</definedName>
    <definedName name="Kids_Bath">#REF!</definedName>
    <definedName name="Kids_or_Teen">#REF!</definedName>
    <definedName name="LicensedProduct_Range">[5]Mapping!$AF$2:$AF$3</definedName>
    <definedName name="LIFESTYLE">'[2]x-Lists'!$T$2:$T$5</definedName>
    <definedName name="Lighting_or_Candleholders">#REF!</definedName>
    <definedName name="lnk">[13]Sheet1!$A$2</definedName>
    <definedName name="LOCALIZATION__PRICEPOINT">'[2]x-Lists'!$Z$2:$Z$5</definedName>
    <definedName name="loctype">'[3]other data'!$BN$2:$BN$6</definedName>
    <definedName name="M">[9]Sheet1!$EA$2:$EA$3</definedName>
    <definedName name="MATERIAL">'[2]x-Lists'!$AE$2:$AE$83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'[6]Hardline Drop down'!$C$5:$C$21</definedName>
    <definedName name="ORDERTYPE">'[3]other data'!$AN$2:$AN$6</definedName>
    <definedName name="OTB">'[3]other data'!$R$2:$R$14</definedName>
    <definedName name="Outdoor">#REF!</definedName>
    <definedName name="PACK">[9]Sheet1!$EE$2:$EE$3</definedName>
    <definedName name="PACK_SET">'[2]x-Lists'!$AO$2:$AO$34</definedName>
    <definedName name="PackageType">'[4]1-Import Product Data Sheet'!$L$102:$L$131</definedName>
    <definedName name="PATTERN">'[2]x-Lists'!$AF$2:$AF$49</definedName>
    <definedName name="PAYMENTTERMS">'[2]x-imports'!$E$2:$E$3</definedName>
    <definedName name="Pay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O_BUY_TYPE">'[2]x-Lists'!$W$2:$W$5</definedName>
    <definedName name="po_type">'[3]other data'!$AU$2:$AU$11</definedName>
    <definedName name="PORT_IFF">[14]a!$A$10:$B$35</definedName>
    <definedName name="ports">'[12]X-PORTS'!$D$4:$D$33</definedName>
    <definedName name="PortSeq">'[4]1-Import Product Data Sheet'!$U$2</definedName>
    <definedName name="PortSeqLCL">#REF!</definedName>
    <definedName name="POtype">#REF!</definedName>
    <definedName name="Preticketed_Range">[5]Mapping!$H$2:$H$3</definedName>
    <definedName name="PrevBuy">'[4]1-Import Product Data Sheet'!$AR$26:$AR$27</definedName>
    <definedName name="PRICE">[8]LIST!$B$2:$B$6</definedName>
    <definedName name="Prints">#REF!</definedName>
    <definedName name="QSFOB">[15]Q1!$C$38</definedName>
    <definedName name="QUEUING">'[2]x-Lists'!$P$2</definedName>
    <definedName name="QUEUING_ITEMS">'[2]x-Lists'!$Y$2:$Y$50</definedName>
    <definedName name="Quilts">#REF!</definedName>
    <definedName name="RateSeq">'[4]1-Import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US_O_YN_Range">[5]Mapping!$AT$2:$AT$3</definedName>
    <definedName name="RoutingDesc">'[10]DOMESTIC Worksheet'!$AG$3:$AG$12</definedName>
    <definedName name="runnum">'[3]other data'!$BI$2:$BI$18</definedName>
    <definedName name="scalenum">'[3]other data'!$BG$2:$BG$18</definedName>
    <definedName name="SCORECARD">'[2]x-Lists'!$E$2:$E$5</definedName>
    <definedName name="SEASON">'[2]x-Lists'!$L$2:$L$6</definedName>
    <definedName name="Seasonal">#REF!</definedName>
    <definedName name="SellUnits_Range">[5]Mapping!$D$2:$D$53</definedName>
    <definedName name="SHAPE">'[2]x-Lists'!$AK$2:$AK$10</definedName>
    <definedName name="Sheets_Full_Queen_King">#REF!</definedName>
    <definedName name="Sheets_Twin">#REF!</definedName>
    <definedName name="SHIPTO">'[2]x-Lists'!$B$2:$B$6</definedName>
    <definedName name="Shower_Curtains">#REF!</definedName>
    <definedName name="SIZE">'[2]x-Lists'!$AL$2:$AL$66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[5]Mapping!$BF$2:$BF$3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">[3]tickets!$B$3:$B$27</definedName>
    <definedName name="ticket2">[3]tickets!$G$3:$G$27</definedName>
    <definedName name="TICKETTYPE">'[2]x-Lists'!$N$2:$N$8</definedName>
    <definedName name="TIX">#REF!</definedName>
    <definedName name="Towels_Bath_Sheets">#REF!</definedName>
    <definedName name="TREATMENT">'[2]x-Lists'!$AT$2:$AT$28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USPORTS">'[12]X-PORTS'!$I$5:$I$7</definedName>
    <definedName name="VendorType">'[6]Hardline Drop down'!$F$5:$F$8</definedName>
    <definedName name="WAREHOUSE">'[3]other data'!$BL$2:$BL$24</definedName>
    <definedName name="WEB_SIZE_CHART">'[2]x-Lists'!$X$2:$X$46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'[2]x-Lists'!$D$2:$D$3</definedName>
    <definedName name="YNE">'[3]other data'!$BB$2:$BB$5</definedName>
    <definedName name="YNES">'[3]other data'!$BR$2:$BR$6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8" l="1"/>
  <c r="BL4" i="8" l="1"/>
  <c r="BH4" i="8"/>
  <c r="BB4" i="8"/>
  <c r="AY4" i="8"/>
  <c r="AV4" i="8"/>
  <c r="AS4" i="8"/>
  <c r="AQ4" i="8"/>
  <c r="AO4" i="8"/>
  <c r="AM4" i="8"/>
  <c r="AJ4" i="8"/>
  <c r="AD4" i="8"/>
  <c r="AE4" i="8" s="1"/>
  <c r="AG4" i="8" s="1"/>
  <c r="U4" i="8"/>
  <c r="BL3" i="8"/>
  <c r="BH3" i="8"/>
  <c r="BB3" i="8"/>
  <c r="AY3" i="8"/>
  <c r="AV3" i="8"/>
  <c r="AS3" i="8"/>
  <c r="AQ3" i="8"/>
  <c r="AO3" i="8"/>
  <c r="AM3" i="8"/>
  <c r="AJ3" i="8"/>
  <c r="AD3" i="8"/>
  <c r="AE3" i="8" s="1"/>
  <c r="AG3" i="8" s="1"/>
  <c r="U3" i="8"/>
  <c r="BL2" i="8"/>
  <c r="BH2" i="8"/>
  <c r="BB2" i="8"/>
  <c r="AY2" i="8"/>
  <c r="AV2" i="8"/>
  <c r="AS2" i="8"/>
  <c r="AQ2" i="8"/>
  <c r="AO2" i="8"/>
  <c r="AM2" i="8"/>
  <c r="AJ2" i="8"/>
  <c r="AD2" i="8"/>
  <c r="AE2" i="8" s="1"/>
  <c r="AG2" i="8" s="1"/>
  <c r="AK4" i="8" l="1"/>
  <c r="AK2" i="8"/>
  <c r="BC2" i="8"/>
  <c r="BC3" i="8"/>
  <c r="BC4" i="8"/>
  <c r="AK3" i="8"/>
  <c r="BD4" i="8" l="1"/>
  <c r="BK4" i="8" s="1"/>
  <c r="BD2" i="8"/>
  <c r="BK2" i="8" s="1"/>
  <c r="BD3" i="8"/>
  <c r="BK3" i="8" s="1"/>
  <c r="BE4" i="8" l="1"/>
  <c r="BE2" i="8"/>
  <c r="BE3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<sst xmlns="http://schemas.openxmlformats.org/spreadsheetml/2006/main" count="103" uniqueCount="81">
  <si>
    <t>Brand</t>
  </si>
  <si>
    <t>Package Type</t>
  </si>
  <si>
    <t>Licensor</t>
  </si>
  <si>
    <t>Normal</t>
  </si>
  <si>
    <t>THROW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</si>
  <si>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</si>
  <si>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</si>
  <si>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</si>
  <si>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</si>
  <si>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</si>
  <si>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</si>
  <si>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</si>
  <si>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</si>
  <si>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</si>
  <si>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</si>
  <si>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</si>
  <si>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</si>
  <si>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</si>
  <si>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</si>
  <si>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</si>
  <si>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</si>
  <si>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</si>
  <si>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</si>
  <si>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</si>
  <si>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</si>
  <si>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</si>
  <si>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</si>
  <si>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</si>
  <si>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</si>
  <si>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</si>
  <si>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</si>
  <si>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</si>
  <si>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</si>
  <si>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</si>
  <si>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</si>
  <si>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</si>
  <si>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</si>
  <si>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</si>
  <si>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</si>
  <si>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</si>
  <si>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</si>
  <si>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</si>
  <si>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</si>
  <si>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</si>
  <si>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</si>
  <si>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</si>
  <si>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</si>
  <si>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</si>
  <si>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</si>
  <si>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</si>
  <si>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</si>
  <si>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</si>
  <si>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</si>
  <si>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</si>
  <si>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</si>
  <si>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</si>
  <si>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</si>
  <si>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</si>
  <si>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</si>
  <si>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</si>
  <si>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</si>
  <si>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</si>
  <si>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</si>
  <si>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</si>
  <si>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</si>
  <si>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</si>
  <si>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</si>
  <si>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</si>
  <si>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Plaid Throw</t>
  </si>
  <si>
    <t>Arch Studio Sherpa Backed Cozy Plaid Throw with Whipstitch Edge</t>
  </si>
  <si>
    <t xml:space="preserve">Face: 100% polyester faux cashmere, 580g/pc;
Reverse: 220gsm DTM sherpa
Whipstitch Edge, folded with Ribbon + FSC Insert, 4pcs per carton </t>
  </si>
  <si>
    <t>100% Polyester Knit Throw</t>
  </si>
  <si>
    <t>50x60''</t>
  </si>
  <si>
    <t>OCEAN</t>
  </si>
  <si>
    <t>COBALT</t>
  </si>
  <si>
    <t>BERRY PINK</t>
  </si>
  <si>
    <t>100230894TH</t>
  </si>
  <si>
    <t>6301.10.0020</t>
  </si>
  <si>
    <t>MCG50-6379</t>
  </si>
  <si>
    <t>MCG50-6380</t>
  </si>
  <si>
    <t>MCG50-6378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</si>
</sst>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\ ;[Red]\([$$-481]#,##0.00\)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indexed="21"/>
      <name val="Arial"/>
      <family val="2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3" fillId="0" borderId="0"/>
    <xf numFmtId="181" fontId="8" fillId="0" borderId="0"/>
    <xf numFmtId="181" fontId="11" fillId="0" borderId="0">
      <alignment vertical="center"/>
    </xf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3" fillId="9" borderId="1" xfId="7" applyFont="1" applyFill="1" applyBorder="1" applyAlignment="1">
      <alignment horizontal="center" vertical="center" wrapText="1"/>
    </xf>
    <xf numFmtId="0" fontId="3" fillId="9" borderId="1" xfId="7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77" fontId="0" fillId="5" borderId="1" xfId="0" applyNumberFormat="1" applyFill="1" applyBorder="1" applyAlignment="1">
      <alignment wrapText="1"/>
    </xf>
  </cellXfs>
  <cellStyles count="11">
    <cellStyle name="Currency 2" xfId="5"/>
    <cellStyle name="Normal 1" xfId="8"/>
    <cellStyle name="Normal 2" xfId="4"/>
    <cellStyle name="Normal 2 18 2" xfId="1"/>
    <cellStyle name="Normal 2 3" xfId="10"/>
    <cellStyle name="Normal 2 34" xfId="7"/>
    <cellStyle name="Normal 2 4 2" xfId="9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4"/>
  <sheetViews>
    <sheetView tabSelected="1" topLeftCell="AK1" workbookViewId="0">
      <selection activeCell="BF3" sqref="BF3:BF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2" customWidth="1"/>
    <col min="12" max="12" width="10.140625" style="3" customWidth="1"/>
    <col min="13" max="13" width="8.85546875" style="3" customWidth="1"/>
    <col min="14" max="14" width="12.7109375" style="3" customWidth="1"/>
    <col min="15" max="16" width="13.1406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75">
      <c r="A2" s="31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69</v>
      </c>
      <c r="I2" s="1" t="s">
        <v>68</v>
      </c>
      <c r="J2" s="1" t="s">
        <v>70</v>
      </c>
      <c r="K2" s="53" t="s">
        <v>71</v>
      </c>
      <c r="L2" s="1" t="s">
        <v>72</v>
      </c>
      <c r="M2" s="56" t="s">
        <v>73</v>
      </c>
      <c r="N2" s="57" t="s">
        <v>76</v>
      </c>
      <c r="O2" s="58"/>
      <c r="P2" s="59" t="s">
        <v>80</v>
      </c>
      <c r="Q2" s="60"/>
      <c r="R2" s="1" t="s">
        <v>62</v>
      </c>
      <c r="S2" s="32"/>
      <c r="T2" s="33">
        <v>7.8</v>
      </c>
      <c r="U2" s="34">
        <f>IF(ISERROR(S2/T2),"",S2/T2)</f>
        <v>0</v>
      </c>
      <c r="V2" s="35">
        <v>8.1</v>
      </c>
      <c r="W2" s="61">
        <v>7.9</v>
      </c>
      <c r="X2" s="1" t="s">
        <v>3</v>
      </c>
      <c r="Y2" s="47">
        <v>41</v>
      </c>
      <c r="Z2" s="47">
        <v>31</v>
      </c>
      <c r="AA2" s="47">
        <v>50</v>
      </c>
      <c r="AB2" s="33"/>
      <c r="AC2" s="36">
        <v>4</v>
      </c>
      <c r="AD2" s="51">
        <f>IF(Y2="","",Y2*Z2*AA2/1000000)</f>
        <v>6.4000000000000001E-2</v>
      </c>
      <c r="AE2" s="37">
        <f>IF(AC2="","",65/AD2*AC2)</f>
        <v>4063</v>
      </c>
      <c r="AF2" s="1">
        <v>3200</v>
      </c>
      <c r="AG2" s="38">
        <f>IF(ISERROR(AF2/AE2),"",AF2/AE2)</f>
        <v>0.79</v>
      </c>
      <c r="AH2" s="1" t="s">
        <v>77</v>
      </c>
      <c r="AI2" s="39">
        <v>0.28499999999999998</v>
      </c>
      <c r="AJ2" s="38">
        <f>IF(ISERROR(V2*AI2),"",V2*AI2)</f>
        <v>2.31</v>
      </c>
      <c r="AK2" s="38">
        <f t="shared" ref="AK2:AK4" si="0">IF(ISERROR(V2+AG2+AJ2),"",V2+AG2+AJ2)</f>
        <v>11.2</v>
      </c>
      <c r="AL2" s="39">
        <v>0.01</v>
      </c>
      <c r="AM2" s="38">
        <f t="shared" ref="AM2:AM4" si="1">IF(ISERROR(BF2*AL2),"",BF2*AL2)</f>
        <v>0.13</v>
      </c>
      <c r="AN2" s="39"/>
      <c r="AO2" s="38">
        <f t="shared" ref="AO2:AO4" si="2">IF(ISERROR(BF2*AN2),"",BF2*AN2)</f>
        <v>0</v>
      </c>
      <c r="AP2" s="39"/>
      <c r="AQ2" s="38">
        <f t="shared" ref="AQ2:AQ4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4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4" si="5">IF(ISERROR(AM2+AO2+AQ2+AV2),"",AM2+AO2+AQ2+AV2)</f>
        <v>0.13</v>
      </c>
      <c r="BD2" s="38">
        <f t="shared" ref="BD2:BD4" si="6">IF(ISERROR(AK2+BC2),"",AK2+BC2)</f>
        <v>11.33</v>
      </c>
      <c r="BE2" s="40">
        <f t="shared" ref="BE2:BE4" si="7">IF(ISERROR((BF2-BD2)/BF2),"",(BF2-BD2)/BF2)</f>
        <v>0.1148</v>
      </c>
      <c r="BF2" s="10">
        <v>12.8</v>
      </c>
      <c r="BG2" s="10">
        <v>39.99</v>
      </c>
      <c r="BH2" s="40">
        <f>IF(ISERROR((BG2-BF2)/BG2),"",(BG2-BF2)/BG2)</f>
        <v>0.67989999999999995</v>
      </c>
      <c r="BI2" s="10"/>
      <c r="BJ2" s="9">
        <v>4104</v>
      </c>
      <c r="BK2" s="38">
        <f>IF(ISERROR(BD2*BJ2),"",BD2*BJ2)</f>
        <v>46498.32</v>
      </c>
      <c r="BL2" s="38">
        <f>IF(ISERROR(BF2*BJ2),"",BF2*BJ2)</f>
        <v>52531.199999999997</v>
      </c>
    </row>
    <row r="3" spans="1:64" ht="75">
      <c r="A3" s="31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69</v>
      </c>
      <c r="I3" s="1" t="s">
        <v>68</v>
      </c>
      <c r="J3" s="1" t="s">
        <v>70</v>
      </c>
      <c r="K3" s="53" t="s">
        <v>71</v>
      </c>
      <c r="L3" s="1" t="s">
        <v>72</v>
      </c>
      <c r="M3" s="56" t="s">
        <v>74</v>
      </c>
      <c r="N3" s="57" t="s">
        <v>76</v>
      </c>
      <c r="O3" s="58"/>
      <c r="P3" s="59" t="s">
        <v>78</v>
      </c>
      <c r="Q3" s="60"/>
      <c r="R3" s="1" t="s">
        <v>62</v>
      </c>
      <c r="S3" s="32"/>
      <c r="T3" s="33">
        <v>7.8</v>
      </c>
      <c r="U3" s="34">
        <f t="shared" ref="U3:U4" si="8">IF(ISERROR(S3/T3),"",S3/T3)</f>
        <v>0</v>
      </c>
      <c r="V3" s="35">
        <v>8.1</v>
      </c>
      <c r="W3" s="61">
        <v>7.9</v>
      </c>
      <c r="X3" s="1" t="s">
        <v>3</v>
      </c>
      <c r="Y3" s="47">
        <v>41</v>
      </c>
      <c r="Z3" s="47">
        <v>31</v>
      </c>
      <c r="AA3" s="47">
        <v>50</v>
      </c>
      <c r="AB3" s="33"/>
      <c r="AC3" s="36">
        <v>4</v>
      </c>
      <c r="AD3" s="51">
        <f t="shared" ref="AD3:AD4" si="9">IF(Y3="","",Y3*Z3*AA3/1000000)</f>
        <v>6.4000000000000001E-2</v>
      </c>
      <c r="AE3" s="37">
        <f t="shared" ref="AE3:AE4" si="10">IF(AC3="","",65/AD3*AC3)</f>
        <v>4063</v>
      </c>
      <c r="AF3" s="1">
        <v>3200</v>
      </c>
      <c r="AG3" s="38">
        <f t="shared" ref="AG3:AG4" si="11">IF(ISERROR(AF3/AE3),"",AF3/AE3)</f>
        <v>0.79</v>
      </c>
      <c r="AH3" s="1" t="s">
        <v>77</v>
      </c>
      <c r="AI3" s="39">
        <v>0.28499999999999998</v>
      </c>
      <c r="AJ3" s="38">
        <f>IF(ISERROR(V3*AI3),"",V3*AI3)</f>
        <v>2.31</v>
      </c>
      <c r="AK3" s="38">
        <f t="shared" si="0"/>
        <v>11.2</v>
      </c>
      <c r="AL3" s="39">
        <v>0.01</v>
      </c>
      <c r="AM3" s="38">
        <f t="shared" si="1"/>
        <v>0.13</v>
      </c>
      <c r="AN3" s="39"/>
      <c r="AO3" s="38">
        <f t="shared" si="2"/>
        <v>0</v>
      </c>
      <c r="AP3" s="39"/>
      <c r="AQ3" s="38">
        <f t="shared" si="3"/>
        <v>0</v>
      </c>
      <c r="AR3" s="39"/>
      <c r="AS3" s="38">
        <f t="shared" ref="AS3:AS4" si="12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:AY4" si="13">IF(ISERROR(BF3*AX3),"",BF3*AX3)</f>
        <v>0</v>
      </c>
      <c r="AZ3" s="38"/>
      <c r="BA3" s="39"/>
      <c r="BB3" s="38">
        <f t="shared" ref="BB3:BB4" si="14">IF(ISERROR(BF3*BA3),"",BF3*BA3)</f>
        <v>0</v>
      </c>
      <c r="BC3" s="38">
        <f t="shared" si="5"/>
        <v>0.13</v>
      </c>
      <c r="BD3" s="38">
        <f t="shared" si="6"/>
        <v>11.33</v>
      </c>
      <c r="BE3" s="40">
        <f t="shared" si="7"/>
        <v>0.1148</v>
      </c>
      <c r="BF3" s="10">
        <v>12.8</v>
      </c>
      <c r="BG3" s="10">
        <v>39.99</v>
      </c>
      <c r="BH3" s="40">
        <f t="shared" ref="BH3:BH4" si="15">IF(ISERROR((BG3-BF3)/BG3),"",(BG3-BF3)/BG3)</f>
        <v>0.67989999999999995</v>
      </c>
      <c r="BI3" s="10"/>
      <c r="BJ3" s="9">
        <v>4808</v>
      </c>
      <c r="BK3" s="38">
        <f t="shared" ref="BK3:BK4" si="16">IF(ISERROR(BD3*BJ3),"",BD3*BJ3)</f>
        <v>54474.64</v>
      </c>
      <c r="BL3" s="38">
        <f t="shared" ref="BL3:BL4" si="17">IF(ISERROR(BF3*BJ3),"",BF3*BJ3)</f>
        <v>61542.400000000001</v>
      </c>
    </row>
    <row r="4" spans="1:64" ht="75">
      <c r="A4" s="31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69</v>
      </c>
      <c r="I4" s="1" t="s">
        <v>68</v>
      </c>
      <c r="J4" s="1" t="s">
        <v>70</v>
      </c>
      <c r="K4" s="53" t="s">
        <v>71</v>
      </c>
      <c r="L4" s="1" t="s">
        <v>72</v>
      </c>
      <c r="M4" s="56" t="s">
        <v>75</v>
      </c>
      <c r="N4" s="57" t="s">
        <v>76</v>
      </c>
      <c r="O4" s="58"/>
      <c r="P4" s="59" t="s">
        <v>79</v>
      </c>
      <c r="Q4" s="60"/>
      <c r="R4" s="1" t="s">
        <v>62</v>
      </c>
      <c r="S4" s="32"/>
      <c r="T4" s="33">
        <v>7.8</v>
      </c>
      <c r="U4" s="34">
        <f t="shared" si="8"/>
        <v>0</v>
      </c>
      <c r="V4" s="35">
        <v>8.1</v>
      </c>
      <c r="W4" s="61">
        <v>7.9</v>
      </c>
      <c r="X4" s="1" t="s">
        <v>3</v>
      </c>
      <c r="Y4" s="47">
        <v>41</v>
      </c>
      <c r="Z4" s="47">
        <v>31</v>
      </c>
      <c r="AA4" s="47">
        <v>50</v>
      </c>
      <c r="AB4" s="33"/>
      <c r="AC4" s="36">
        <v>4</v>
      </c>
      <c r="AD4" s="51">
        <f t="shared" si="9"/>
        <v>6.4000000000000001E-2</v>
      </c>
      <c r="AE4" s="37">
        <f t="shared" si="10"/>
        <v>4063</v>
      </c>
      <c r="AF4" s="1">
        <v>3200</v>
      </c>
      <c r="AG4" s="38">
        <f t="shared" si="11"/>
        <v>0.79</v>
      </c>
      <c r="AH4" s="1" t="s">
        <v>77</v>
      </c>
      <c r="AI4" s="39">
        <v>0.28499999999999998</v>
      </c>
      <c r="AJ4" s="38">
        <f t="shared" ref="AJ4" si="18">IF(ISERROR(V4*AI4),"",V4*AI4)</f>
        <v>2.31</v>
      </c>
      <c r="AK4" s="38">
        <f t="shared" si="0"/>
        <v>11.2</v>
      </c>
      <c r="AL4" s="39">
        <v>0.01</v>
      </c>
      <c r="AM4" s="38">
        <f t="shared" si="1"/>
        <v>0.13</v>
      </c>
      <c r="AN4" s="39"/>
      <c r="AO4" s="38">
        <f t="shared" si="2"/>
        <v>0</v>
      </c>
      <c r="AP4" s="39"/>
      <c r="AQ4" s="38">
        <f t="shared" si="3"/>
        <v>0</v>
      </c>
      <c r="AR4" s="39"/>
      <c r="AS4" s="38">
        <f t="shared" si="12"/>
        <v>0</v>
      </c>
      <c r="AT4" s="1"/>
      <c r="AU4" s="39"/>
      <c r="AV4" s="38">
        <f t="shared" si="4"/>
        <v>0</v>
      </c>
      <c r="AW4" s="38"/>
      <c r="AX4" s="39"/>
      <c r="AY4" s="38">
        <f t="shared" si="13"/>
        <v>0</v>
      </c>
      <c r="AZ4" s="38"/>
      <c r="BA4" s="39"/>
      <c r="BB4" s="38">
        <f t="shared" si="14"/>
        <v>0</v>
      </c>
      <c r="BC4" s="38">
        <f t="shared" si="5"/>
        <v>0.13</v>
      </c>
      <c r="BD4" s="38">
        <f t="shared" si="6"/>
        <v>11.33</v>
      </c>
      <c r="BE4" s="40">
        <f t="shared" si="7"/>
        <v>0.1148</v>
      </c>
      <c r="BF4" s="10">
        <v>12.8</v>
      </c>
      <c r="BG4" s="10">
        <v>39.99</v>
      </c>
      <c r="BH4" s="40">
        <f t="shared" si="15"/>
        <v>0.67989999999999995</v>
      </c>
      <c r="BI4" s="10"/>
      <c r="BJ4" s="9">
        <v>4104</v>
      </c>
      <c r="BK4" s="38">
        <f t="shared" si="16"/>
        <v>46498.32</v>
      </c>
      <c r="BL4" s="38">
        <f t="shared" si="17"/>
        <v>52531.199999999997</v>
      </c>
    </row>
  </sheetData>
  <sheetProtection insertRows="0" deleteRows="0" sort="0"/>
  <protectedRanges>
    <protectedRange sqref="A2:J203 AR1:AS1 AW1 AZ1 BJ2:BJ4 P5:BB203 L5:N203 BG2:BH4 L2:L4 R2:BE4" name="Range1"/>
    <protectedRange sqref="K2:K208" name="Range1_1"/>
    <protectedRange sqref="BI2:BI203" name="Range1_2"/>
    <protectedRange sqref="O5:O203" name="Range1_2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D2:D4</xm:sqref>
        </x14:dataValidation>
        <x14:dataValidation type="list" allowBlank="1" showInputMessage="1" showErrorMessage="1">
          <x14:formula1>
            <xm:f>#REF!</xm:f>
          </x14:formula1>
          <xm:sqref>X2:X4</xm:sqref>
        </x14:dataValidation>
        <x14:dataValidation type="list" allowBlank="1" showInputMessage="1" showErrorMessage="1">
          <x14:formula1>
            <xm:f>#REF!</xm:f>
          </x14:formula1>
          <xm:sqref>R2:R4</xm:sqref>
        </x14:dataValidation>
        <x14:dataValidation type="list" allowBlank="1" showInputMessage="1" showErrorMessage="1">
          <x14:formula1>
            <xm:f>#REF!</xm:f>
          </x14:formula1>
          <xm:sqref>E2:E4</xm:sqref>
        </x14:dataValidation>
        <x14:dataValidation type="list" allowBlank="1" showInputMessage="1" showErrorMessage="1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2026-02-13T02:37:54Z</dcterms:modified>
</cp:coreProperties>
</file>