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[1]Flow!$AB$27:$AB$28,[1]Flow!$AB$39:$AB$43,[1]Flow!$AB$64:$AB$65,[1]Flow!$AB$93:$AB$94,[1]Flow!$AB$103:$AB$105,[1]Flow!$AB$116:$AB$117</definedName>
    <definedName name="ACCESSORIES">'[2]x-Lists'!$AH$2:$AH$12</definedName>
    <definedName name="AD">'[3]other data'!$T$2:$T$5</definedName>
    <definedName name="ALLOCATION">'[2]x-Lists'!$Q$2</definedName>
    <definedName name="Artwork">#REF!</definedName>
    <definedName name="as">'[4]1-Import Product Data Sheet'!$X$2</definedName>
    <definedName name="AssortedSKU_Range">[5]Mapping!$J$2:$J$3</definedName>
    <definedName name="Banner">'[6]Hardline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_IDEAS">'[2]x-Lists'!$AU$2:$AU$17</definedName>
    <definedName name="bigidea">[7]Lists!$I$6:$I$29</definedName>
    <definedName name="Blankets_Throws">#REF!</definedName>
    <definedName name="BRAND">[8]LIST!$D$2:$D$7</definedName>
    <definedName name="Branded">[7]Lists!$F$6:$F$38</definedName>
    <definedName name="brands">'[3]other data'!$K$2:$K$48</definedName>
    <definedName name="BULKPREPACKTYPE">'[2]x-Lists'!$H$2:$H$4</definedName>
    <definedName name="BuyUnits_Range">[5]Mapping!$B$2:$B$55</definedName>
    <definedName name="ca_available_Range">[5]Mapping!$AB$2:$AB$5</definedName>
    <definedName name="ca_Compliant_Range">[5]Mapping!$BJ$2:$BJ$4</definedName>
    <definedName name="ca_CompliantReason_Range">[5]Mapping!$BL$2:$BL$13</definedName>
    <definedName name="ca_SisVendor_Range">[5]Mapping!$BH$2:$BH$3</definedName>
    <definedName name="ca_stuffedarticlesreg_Range">[5]Mapping!$AD$2:$AD$6</definedName>
    <definedName name="Case_Freight_Range">[5]Mapping!$F$2:$F$19</definedName>
    <definedName name="CATEGORY">[9]Sheet1!$DW$2:$DW$3</definedName>
    <definedName name="CFSCY">'[2]x-imports'!$A$2:$A$3</definedName>
    <definedName name="chargeback">'[3]other data'!$B$2:$B$6</definedName>
    <definedName name="CLIMATE">'[2]x-Lists'!$O$2:$O$11</definedName>
    <definedName name="cls">#REF!</definedName>
    <definedName name="CodeCountry">#REF!</definedName>
    <definedName name="COLOR">'[2]x-Lists'!$AB$2:$AB$7</definedName>
    <definedName name="COLOR_FAMILY">'[2]x-Lists'!$AC$2:$AC$19</definedName>
    <definedName name="colour">[9]Sheet1!$EH$2:$EH$3</definedName>
    <definedName name="COO_Dest">[5]COO!$D$1:$D$3:'[5]COO'!$D$2</definedName>
    <definedName name="COOCountry_Range">[5]Mapping!$R$2:$R$245</definedName>
    <definedName name="COODest_Range">[5]Mapping!$P$2:$P$3</definedName>
    <definedName name="countries">'[3]other data'!$I$3:$I$249</definedName>
    <definedName name="crs">'[10]SUBCATS INTERNAL USE'!$A$3:$C$1000</definedName>
    <definedName name="Cycle">[7]Lists!$E$6:$E$30</definedName>
    <definedName name="d">[11]Mapping!$AR$2:$AR$84</definedName>
    <definedName name="_xlnm.Database">'[2]x-Lists'!$A$2:$A$9</definedName>
    <definedName name="dealPricing_Range">[5]Mapping!$BD$2:$BD$3</definedName>
    <definedName name="Decorative_Accessories">#REF!</definedName>
    <definedName name="Decorative_Pillows_Inserts_Covers">#REF!</definedName>
    <definedName name="del">'[10]SUBCATS INTERNAL USE'!$G$2:$H$512</definedName>
    <definedName name="den">[7]Lists!$L$6:$L$29</definedName>
    <definedName name="Description1_Range">[5]Mapping!$AQ$2:$AQ$72</definedName>
    <definedName name="Description2_Range">[5]Mapping!$AR$2:$AR$84</definedName>
    <definedName name="DESTINATIONPORT">'[2]x-imports'!$B$2:$B$3</definedName>
    <definedName name="DIAMETER">'[2]x-Lists'!$AM$2:$AM$9</definedName>
    <definedName name="diffgrp">'[3]diff group head'!$A$2:$A$47</definedName>
    <definedName name="DIFFS">'[3]other data'!$AF$2:$AF$13</definedName>
    <definedName name="division">'[12]X-PORTS'!$K$4:$K$12</definedName>
    <definedName name="Division1">'[6]Hardline Drop down'!$A$5:$A$16</definedName>
    <definedName name="Down_Comforters">#REF!</definedName>
    <definedName name="Duvet_Covers">#REF!</definedName>
    <definedName name="Electrics">#REF!</definedName>
    <definedName name="ENERGY_EFFICIENT">'[2]x-Lists'!$AJ$2:$AJ$7</definedName>
    <definedName name="EVENT">'[2]x-Lists'!$AQ$2:$AQ$8</definedName>
    <definedName name="FABRIC_WEIGHT">'[2]x-Lists'!$AI$2:$AI$5</definedName>
    <definedName name="FASHION">[8]LIST!$E$2:$E$7</definedName>
    <definedName name="Feature1_Range">[5]Mapping!$AG$2:$AG$20</definedName>
    <definedName name="Feature10_Range">[5]Mapping!$AP$2:$AP$20</definedName>
    <definedName name="Feature2_Range">[5]Mapping!$AH$2:$AH$25</definedName>
    <definedName name="Feature3_Range">[5]Mapping!$AI$2:$AI$7</definedName>
    <definedName name="Feature4_Range">[5]Mapping!$AJ$2:$AJ$6</definedName>
    <definedName name="Feature5_Range">[5]Mapping!$AK$2:$AK$15</definedName>
    <definedName name="Feature6_Range">[5]Mapping!$AL$2:$AL$17</definedName>
    <definedName name="Feature7_Range">[5]Mapping!$AM$2:$AM$21</definedName>
    <definedName name="Feature8_Range">[5]Mapping!$AN$2:$AN$9</definedName>
    <definedName name="Feature9_Range">[5]Mapping!$AO$2:$AO$5</definedName>
    <definedName name="FIFRACompliance_Range">[5]Mapping!$L$2:$L$10</definedName>
    <definedName name="FIFRAExemption_Range">[5]Mapping!$N$2:$N$3</definedName>
    <definedName name="FILL">'[2]x-Lists'!$AR$2:$AR$7</definedName>
    <definedName name="foam">[9]Sheet1!$EC$2:$EC$3</definedName>
    <definedName name="FOBCostPerPiece">#REF!</definedName>
    <definedName name="FOBPORT">'[2]x-imports'!$C$2:$C$40</definedName>
    <definedName name="FREIGHT">'[2]x-Lists'!$I$2:$I$5</definedName>
    <definedName name="FreightTerms">#REF!</definedName>
    <definedName name="gen_nontxtl_UOM_Range">[5]Mapping!$Z$2:$Z$11</definedName>
    <definedName name="gen_txtl_permlbl_careinstr_Range">[5]Mapping!$V$2:$V$9</definedName>
    <definedName name="gen_txtl_permlbl_fabrcont_Range">[5]Mapping!$X$2:$X$12</definedName>
    <definedName name="gen_txtl_permlbl_vendinfo_Range">[5]Mapping!$T$2:$T$8</definedName>
    <definedName name="GENDER">'[2]x-Lists'!$AD$2:$AD$5</definedName>
    <definedName name="HANGER">[3]hangers!$B$3:$B$42</definedName>
    <definedName name="hanger2">[3]hangers!$G$3:$G$42</definedName>
    <definedName name="HOLIDAY">'[2]x-Lists'!$AP$2:$AP$10</definedName>
    <definedName name="Home_Décor">#REF!</definedName>
    <definedName name="Home_Décor.">#REF!</definedName>
    <definedName name="INITIALBUY">[8]LIST!$G$2:$G$7</definedName>
    <definedName name="KD">[9]Sheet1!$DS$2:$DS$2</definedName>
    <definedName name="Kids_Bath">#REF!</definedName>
    <definedName name="Kids_or_Teen">#REF!</definedName>
    <definedName name="LicensedProduct_Range">[5]Mapping!$AF$2:$AF$3</definedName>
    <definedName name="LIFESTYLE">'[2]x-Lists'!$T$2:$T$5</definedName>
    <definedName name="Lighting_or_Candleholders">#REF!</definedName>
    <definedName name="lnk">[13]Sheet1!$A$2</definedName>
    <definedName name="LOCALIZATION__PRICEPOINT">'[2]x-Lists'!$Z$2:$Z$5</definedName>
    <definedName name="loctype">'[3]other data'!$BN$2:$BN$6</definedName>
    <definedName name="M">[9]Sheet1!$EA$2:$EA$3</definedName>
    <definedName name="MATERIAL">'[2]x-Lists'!$AE$2:$AE$83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ffice">'[6]Hardline Drop down'!$C$5:$C$21</definedName>
    <definedName name="ORDERTYPE">'[3]other data'!$AN$2:$AN$6</definedName>
    <definedName name="OTB">'[3]other data'!$R$2:$R$14</definedName>
    <definedName name="Outdoor">#REF!</definedName>
    <definedName name="PACK">[9]Sheet1!$EE$2:$EE$3</definedName>
    <definedName name="PACK_SET">'[2]x-Lists'!$AO$2:$AO$34</definedName>
    <definedName name="PackageType">'[4]1-Import Product Data Sheet'!$L$102:$L$131</definedName>
    <definedName name="PATTERN">'[2]x-Lists'!$AF$2:$AF$49</definedName>
    <definedName name="PAYMENTTERMS">'[2]x-imports'!$E$2:$E$3</definedName>
    <definedName name="PayTerms">#REF!</definedName>
    <definedName name="PDQList">'[4]1-Import Product Data Sheet'!$AR$1:$AR$24</definedName>
    <definedName name="Pet_Care">#REF!</definedName>
    <definedName name="Pillow_Shams">#REF!</definedName>
    <definedName name="Pillowcases">#REF!</definedName>
    <definedName name="PO_BUY_TYPE">'[2]x-Lists'!$W$2:$W$5</definedName>
    <definedName name="po_type">'[3]other data'!$AU$2:$AU$11</definedName>
    <definedName name="PORT_IFF">[14]a!$A$10:$B$35</definedName>
    <definedName name="ports">'[12]X-PORTS'!$D$4:$D$33</definedName>
    <definedName name="PortSeq">'[4]1-Import Product Data Sheet'!$U$2</definedName>
    <definedName name="PortSeqLCL">#REF!</definedName>
    <definedName name="POtype">#REF!</definedName>
    <definedName name="Preticketed_Range">[5]Mapping!$H$2:$H$3</definedName>
    <definedName name="PrevBuy">'[4]1-Import Product Data Sheet'!$AR$26:$AR$27</definedName>
    <definedName name="PRICE">[8]LIST!$B$2:$B$6</definedName>
    <definedName name="Prints">#REF!</definedName>
    <definedName name="QSFOB">[15]Q1!$C$38</definedName>
    <definedName name="QUEUING">'[2]x-Lists'!$P$2</definedName>
    <definedName name="QUEUING_ITEMS">'[2]x-Lists'!$Y$2:$Y$50</definedName>
    <definedName name="Quilts">#REF!</definedName>
    <definedName name="RateSeq">'[4]1-Import Product Data Sheet'!$X$2</definedName>
    <definedName name="retailAK_O_YN_Range">[5]Mapping!$AV$2:$AV$3</definedName>
    <definedName name="retailCA_O_YN_Range">[5]Mapping!$AZ$2:$AZ$3</definedName>
    <definedName name="retailHA_O_YN_Range">[5]Mapping!$BB$2:$BB$3</definedName>
    <definedName name="retailPR_O_YN_Range">[5]Mapping!$AX$2:$AX$3</definedName>
    <definedName name="retailUS_O_YN_Range">[5]Mapping!$AT$2:$AT$3</definedName>
    <definedName name="RoutingDesc">'[10]DOMESTIC Worksheet'!$AG$3:$AG$12</definedName>
    <definedName name="runnum">'[3]other data'!$BI$2:$BI$18</definedName>
    <definedName name="scalenum">'[3]other data'!$BG$2:$BG$18</definedName>
    <definedName name="SCORECARD">'[2]x-Lists'!$E$2:$E$5</definedName>
    <definedName name="SEASON">'[2]x-Lists'!$L$2:$L$6</definedName>
    <definedName name="Seasonal">#REF!</definedName>
    <definedName name="SellUnits_Range">[5]Mapping!$D$2:$D$53</definedName>
    <definedName name="SHAPE">'[2]x-Lists'!$AK$2:$AK$10</definedName>
    <definedName name="Sheets_Full_Queen_King">#REF!</definedName>
    <definedName name="Sheets_Twin">#REF!</definedName>
    <definedName name="SHIPTO">'[2]x-Lists'!$B$2:$B$6</definedName>
    <definedName name="Shower_Curtains">#REF!</definedName>
    <definedName name="SIZE">'[2]x-Lists'!$AL$2:$AL$66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[3]comments!$B$3:$B$54</definedName>
    <definedName name="SPECIAL_PROCESSING">'[2]x-Lists'!$R$2:$R$15</definedName>
    <definedName name="ssn_code">'[3]other data'!$AQ$2:$AQ$110</definedName>
    <definedName name="ssn_phase">'[3]other data'!$AS$2:$AS$83</definedName>
    <definedName name="suggestedMessage_Range">[5]Mapping!$BF$2:$BF$3</definedName>
    <definedName name="SUPPLIER">'[3]vendor info'!$A$4:$A$400</definedName>
    <definedName name="TBJ">'[3]other data'!$AK$2:$AK$10</definedName>
    <definedName name="TERMS">'[3]other data'!$P$2:$P$7</definedName>
    <definedName name="TESTING">'[2]x-Lists'!$AV$2:$AV$3</definedName>
    <definedName name="TEXTILE_ITEM">'[2]x-Lists'!$AG$2:$AG$62</definedName>
    <definedName name="THEME">'[2]x-Lists'!$AS$2:$AS$14</definedName>
    <definedName name="THREAD_COUNT">'[2]x-Lists'!$AN$2:$AN$27</definedName>
    <definedName name="TICKET">[3]tickets!$B$3:$B$27</definedName>
    <definedName name="ticket2">[3]tickets!$G$3:$G$27</definedName>
    <definedName name="TICKETTYPE">'[2]x-Lists'!$N$2:$N$8</definedName>
    <definedName name="TIX">#REF!</definedName>
    <definedName name="Towels_Bath_Sheets">#REF!</definedName>
    <definedName name="TREATMENT">'[2]x-Lists'!$AT$2:$AT$28</definedName>
    <definedName name="UDA3A">'[3]other data'!$AY$2:$AY$4</definedName>
    <definedName name="UDA3B">'[3]other data'!$AZ$2:$AZ$6</definedName>
    <definedName name="UNIT">[9]Sheet1!$EF$2:$EF$3</definedName>
    <definedName name="upc">'[3]other data'!$AH$2:$AH$10</definedName>
    <definedName name="UPC1A">'[3]other data'!$BD$2:$BD$5</definedName>
    <definedName name="UPC2A">'[3]other data'!$BF$2:$BF$5</definedName>
    <definedName name="Upload">'[6]Hardline Drop down'!$E$5</definedName>
    <definedName name="USPORTS">'[12]X-PORTS'!$I$5:$I$7</definedName>
    <definedName name="VendorType">'[6]Hardline Drop down'!$F$5:$F$8</definedName>
    <definedName name="WAREHOUSE">'[3]other data'!$BL$2:$BL$24</definedName>
    <definedName name="WEB_SIZE_CHART">'[2]x-Lists'!$X$2:$X$46</definedName>
    <definedName name="Window_Treatments_Hardware_Accessories">#REF!</definedName>
    <definedName name="Window_Treatments_Hardware_Accessories.">#REF!</definedName>
    <definedName name="wood">[9]Sheet1!$EG$2:$EG$3</definedName>
    <definedName name="World1">[7]Lists!$H$6:$H$29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'[2]x-Lists'!$D$2:$D$3</definedName>
    <definedName name="YNE">'[3]other data'!$BB$2:$BB$5</definedName>
    <definedName name="YNES">'[3]other data'!$BR$2:$BR$6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" i="8" l="1"/>
  <c r="BL4" i="8" l="1"/>
  <c r="BH4" i="8"/>
  <c r="BB4" i="8"/>
  <c r="AY4" i="8"/>
  <c r="AV4" i="8"/>
  <c r="AS4" i="8"/>
  <c r="AQ4" i="8"/>
  <c r="AO4" i="8"/>
  <c r="AM4" i="8"/>
  <c r="AJ4" i="8"/>
  <c r="AD4" i="8"/>
  <c r="AE4" i="8" s="1"/>
  <c r="AG4" i="8" s="1"/>
  <c r="U4" i="8"/>
  <c r="BL3" i="8"/>
  <c r="BH3" i="8"/>
  <c r="BB3" i="8"/>
  <c r="AY3" i="8"/>
  <c r="AV3" i="8"/>
  <c r="AS3" i="8"/>
  <c r="AQ3" i="8"/>
  <c r="AO3" i="8"/>
  <c r="AM3" i="8"/>
  <c r="AJ3" i="8"/>
  <c r="AD3" i="8"/>
  <c r="AE3" i="8" s="1"/>
  <c r="AG3" i="8" s="1"/>
  <c r="U3" i="8"/>
  <c r="BL2" i="8"/>
  <c r="BH2" i="8"/>
  <c r="BB2" i="8"/>
  <c r="AY2" i="8"/>
  <c r="AV2" i="8"/>
  <c r="AS2" i="8"/>
  <c r="AQ2" i="8"/>
  <c r="AO2" i="8"/>
  <c r="AM2" i="8"/>
  <c r="AJ2" i="8"/>
  <c r="AD2" i="8"/>
  <c r="AE2" i="8" s="1"/>
  <c r="AG2" i="8" s="1"/>
  <c r="AK4" i="8" l="1"/>
  <c r="AK2" i="8"/>
  <c r="BC2" i="8"/>
  <c r="BC3" i="8"/>
  <c r="BC4" i="8"/>
  <c r="AK3" i="8"/>
  <c r="BD4" i="8" l="1"/>
  <c r="BK4" i="8" s="1"/>
  <c r="BD2" i="8"/>
  <c r="BK2" i="8" s="1"/>
  <c r="BD3" i="8"/>
  <c r="BK3" i="8" s="1"/>
  <c r="BE4" i="8" l="1"/>
  <c r="BE2" i="8"/>
  <c r="BE3" i="8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V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Y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B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C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D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K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<sst xmlns="http://schemas.openxmlformats.org/spreadsheetml/2006/main" count="103" uniqueCount="81">
  <si>
    <t>Brand</t>
  </si>
  <si>
    <t>Package Type</t>
  </si>
  <si>
    <t>Licensor</t>
  </si>
  <si>
    <t>Normal</t>
  </si>
  <si>
    <t>THROW</t>
  </si>
  <si>
    <t xml:space="preserve">Arch Studio  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</si>
  <si>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</si>
  <si>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</si>
  <si>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</si>
  <si>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</si>
  <si>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</si>
  <si>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</si>
  <si>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</si>
  <si>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</si>
  <si>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</si>
  <si>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</si>
  <si>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</si>
  <si>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</si>
  <si>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</si>
  <si>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</si>
  <si>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</si>
  <si>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</si>
  <si>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</si>
  <si>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</si>
  <si>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</si>
  <si>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</si>
  <si>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</si>
  <si>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</si>
  <si>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</si>
  <si>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</si>
  <si>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</si>
  <si>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</si>
  <si>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</si>
  <si>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</si>
  <si>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</si>
  <si>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</si>
  <si>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</si>
  <si>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</si>
  <si>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</si>
  <si>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</si>
  <si>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</si>
  <si>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</si>
  <si>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</si>
  <si>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</si>
  <si>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</si>
  <si>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</si>
  <si>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</si>
  <si>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</si>
  <si>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</si>
  <si>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</si>
  <si>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</si>
  <si>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</si>
  <si>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</si>
  <si>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</si>
  <si>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</si>
  <si>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</si>
  <si>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</si>
  <si>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</si>
  <si>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</si>
  <si>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</si>
  <si>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</si>
  <si>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</si>
  <si>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</si>
  <si>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</si>
  <si>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</si>
  <si>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</si>
  <si>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Additional Customer Price</t>
  </si>
  <si>
    <t>Additional Customer Item#</t>
  </si>
  <si>
    <t>Cozy Plaid Throw</t>
  </si>
  <si>
    <t>Arch Studio Sherpa Backed Cozy Plaid Throw with Whipstitch Edge</t>
  </si>
  <si>
    <t xml:space="preserve">Face: 100% polyester faux cashmere, 580g/pc;
Reverse: 220gsm DTM sherpa
Whipstitch Edge, folded with Ribbon + FSC Insert, 4pcs per carton </t>
  </si>
  <si>
    <t>100% Polyester Knit Throw</t>
  </si>
  <si>
    <t>50x60''</t>
  </si>
  <si>
    <t>OCEAN</t>
  </si>
  <si>
    <t>COBALT</t>
  </si>
  <si>
    <t>BERRY PINK</t>
  </si>
  <si>
    <t>100230894TH</t>
  </si>
  <si>
    <t>MCG50-6379</t>
  </si>
  <si>
    <t>MCG50-6380</t>
  </si>
  <si>
    <t>MCG50-6378</t>
  </si>
  <si>
    <t>6301.40.0020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</si>
</sst>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$-481]#,##0.00\ ;[Red]\([$$-481]#,##0.00\)"/>
  </numFmts>
  <fonts count="12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0"/>
      <color indexed="21"/>
      <name val="Arial"/>
      <family val="2"/>
    </font>
    <font>
      <sz val="9"/>
      <name val="宋体"/>
      <family val="3"/>
      <charset val="134"/>
    </font>
    <font>
      <sz val="11"/>
      <color theme="1"/>
      <name val="等线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0" fontId="3" fillId="0" borderId="0"/>
    <xf numFmtId="181" fontId="8" fillId="0" borderId="0"/>
    <xf numFmtId="181" fontId="11" fillId="0" borderId="0">
      <alignment vertical="center"/>
    </xf>
  </cellStyleXfs>
  <cellXfs count="63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78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77" fontId="5" fillId="3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7" fontId="5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5" fillId="5" borderId="1" xfId="1" applyNumberFormat="1" applyFont="1" applyFill="1" applyBorder="1" applyAlignment="1">
      <alignment wrapText="1"/>
    </xf>
    <xf numFmtId="177" fontId="5" fillId="4" borderId="1" xfId="1" applyNumberFormat="1" applyFont="1" applyFill="1" applyBorder="1" applyAlignment="1">
      <alignment wrapText="1"/>
    </xf>
    <xf numFmtId="10" fontId="5" fillId="4" borderId="1" xfId="1" applyNumberFormat="1" applyFont="1" applyFill="1" applyBorder="1" applyAlignment="1">
      <alignment wrapText="1"/>
    </xf>
    <xf numFmtId="0" fontId="6" fillId="7" borderId="0" xfId="0" applyFont="1" applyFill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177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5" borderId="1" xfId="4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6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5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0" fontId="2" fillId="0" borderId="1" xfId="4" applyBorder="1" applyAlignment="1">
      <alignment wrapText="1"/>
    </xf>
    <xf numFmtId="177" fontId="7" fillId="4" borderId="2" xfId="1" applyNumberFormat="1" applyFont="1" applyFill="1" applyBorder="1" applyAlignment="1">
      <alignment wrapText="1"/>
    </xf>
    <xf numFmtId="0" fontId="6" fillId="4" borderId="1" xfId="0" applyFont="1" applyFill="1" applyBorder="1" applyAlignment="1">
      <alignment horizontal="center" wrapText="1"/>
    </xf>
    <xf numFmtId="0" fontId="3" fillId="9" borderId="1" xfId="7" applyFont="1" applyFill="1" applyBorder="1" applyAlignment="1">
      <alignment horizontal="center" vertical="center" wrapText="1"/>
    </xf>
    <xf numFmtId="0" fontId="3" fillId="9" borderId="1" xfId="7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177" fontId="0" fillId="5" borderId="1" xfId="0" applyNumberFormat="1" applyFill="1" applyBorder="1" applyAlignment="1">
      <alignment wrapText="1"/>
    </xf>
    <xf numFmtId="0" fontId="2" fillId="0" borderId="1" xfId="0" applyFont="1" applyBorder="1" applyAlignment="1">
      <alignment wrapText="1"/>
    </xf>
  </cellXfs>
  <cellStyles count="11">
    <cellStyle name="Currency 2" xfId="5"/>
    <cellStyle name="Normal 1" xfId="8"/>
    <cellStyle name="Normal 2" xfId="4"/>
    <cellStyle name="Normal 2 18 2" xfId="1"/>
    <cellStyle name="Normal 2 3" xfId="10"/>
    <cellStyle name="Normal 2 34" xfId="7"/>
    <cellStyle name="Normal 2 4 2" xfId="9"/>
    <cellStyle name="Percent 2" xfId="6"/>
    <cellStyle name="Style 1" xfId="3"/>
    <cellStyle name="常规" xfId="0" builtinId="0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qianyueyun\Local%20Settings\Temporary%20Internet%20Files\Content.Outlook\S0EW6CGV\BBB%20VENDOR%20SET%20UP%20%20ROVERTALLEN%20CHARLESTON%206%2015%20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Matty\AppData\Local\Microsoft\Windows\INetCache\Content.Outlook\2V8M9CHG\https:\d.docs.live.net\SPECS\TRACKING\WENDY\APPROVA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zhangqing\&#26700;&#38754;\BBB\item%20set%20up\Final\BBB_Bombay_Cambay_Item%20Set%20Up_201110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VD\AppData\Local\Microsoft\Windows\Temporary%20Internet%20Files\Content.Outlook\UNTFDTPU\ITP%20-%20SP%20PROMO%205PC%20COMF-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Mapping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</row>
        <row r="103">
          <cell r="L103" t="str">
            <v>•ABNI–Acetate Box No Insert</v>
          </cell>
        </row>
        <row r="104">
          <cell r="L104" t="str">
            <v>•ACCB–Acetate Cover Color Box</v>
          </cell>
        </row>
        <row r="105">
          <cell r="L105" t="str">
            <v>•BB–Brown Box Line Art</v>
          </cell>
        </row>
        <row r="106">
          <cell r="L106" t="str">
            <v>•BBCL–Brown Box with Color Label</v>
          </cell>
        </row>
        <row r="107">
          <cell r="L107" t="str">
            <v>•BC–Blister or Backer Card</v>
          </cell>
        </row>
        <row r="108">
          <cell r="L108" t="str">
            <v>•BWL–Black and White Label</v>
          </cell>
        </row>
        <row r="109">
          <cell r="L109" t="str">
            <v>•BBL–Brown Box line art</v>
          </cell>
        </row>
        <row r="110">
          <cell r="L110" t="str">
            <v>•BWCL–Bulk with Color Label</v>
          </cell>
        </row>
        <row r="111">
          <cell r="L111" t="str">
            <v>•CB–Color Box</v>
          </cell>
        </row>
        <row r="112">
          <cell r="L112" t="str">
            <v>•CBW–Color Box with Window</v>
          </cell>
        </row>
        <row r="113">
          <cell r="L113" t="str">
            <v>•CLR–Color Label with Retail</v>
          </cell>
        </row>
        <row r="114">
          <cell r="L114" t="str">
            <v>•CS–Clam Shell</v>
          </cell>
        </row>
        <row r="115">
          <cell r="L115" t="str">
            <v>•DBC–Double Blister Card</v>
          </cell>
        </row>
        <row r="116">
          <cell r="L116" t="str">
            <v>•DCC–Die Cut Card</v>
          </cell>
        </row>
        <row r="117">
          <cell r="L117" t="str">
            <v>•HC–Header Card</v>
          </cell>
        </row>
        <row r="118">
          <cell r="L118" t="str">
            <v>•HT–Hang Tag</v>
          </cell>
        </row>
        <row r="119">
          <cell r="L119" t="str">
            <v>•I–Insert</v>
          </cell>
        </row>
        <row r="120">
          <cell r="L120" t="str">
            <v>•PARTSP-Partitioned Side Panel</v>
          </cell>
        </row>
        <row r="121">
          <cell r="L121" t="str">
            <v>•PBH–Polybag with Header</v>
          </cell>
        </row>
        <row r="122">
          <cell r="L122" t="str">
            <v>•PBI–Polybag with Insert</v>
          </cell>
        </row>
        <row r="123">
          <cell r="L123" t="str">
            <v>•PSH–Printed Sleeve with Header</v>
          </cell>
        </row>
        <row r="124">
          <cell r="L124" t="str">
            <v>•PSP-Pegged Side Panel</v>
          </cell>
        </row>
        <row r="125">
          <cell r="L125" t="str">
            <v>•SC–Slide Card</v>
          </cell>
        </row>
        <row r="126">
          <cell r="L126" t="str">
            <v>•SWL–Shrink Wrap with Label</v>
          </cell>
        </row>
        <row r="127">
          <cell r="L127" t="str">
            <v>•SWPT–Shrink Wrap with Printed Tray</v>
          </cell>
        </row>
        <row r="128">
          <cell r="L128" t="str">
            <v>•TOC–Tie-On Card</v>
          </cell>
        </row>
        <row r="129">
          <cell r="L129" t="str">
            <v>•WACC–Wraparound Color Card</v>
          </cell>
        </row>
        <row r="130">
          <cell r="L130" t="str">
            <v>•WACL–Wraparound Color Label</v>
          </cell>
        </row>
        <row r="131">
          <cell r="L131" t="str">
            <v>•WBCL–White Box with Color Label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</row>
        <row r="10">
          <cell r="A10" t="str">
            <v>Footwear</v>
          </cell>
          <cell r="C10" t="str">
            <v>Indonesia</v>
          </cell>
        </row>
        <row r="11">
          <cell r="A11" t="str">
            <v>Fashion Accessory</v>
          </cell>
          <cell r="C11" t="str">
            <v xml:space="preserve">Korea </v>
          </cell>
        </row>
        <row r="12">
          <cell r="A12" t="str">
            <v>Seasonal</v>
          </cell>
          <cell r="C12" t="str">
            <v>Malaysia</v>
          </cell>
        </row>
        <row r="13">
          <cell r="A13" t="str">
            <v>Patio&amp;Lawn&amp;Garden</v>
          </cell>
          <cell r="C13" t="str">
            <v>Mexico</v>
          </cell>
        </row>
        <row r="14">
          <cell r="A14" t="str">
            <v>Furniture</v>
          </cell>
          <cell r="C14" t="str">
            <v xml:space="preserve">Pakistan 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L9" t="str">
            <v>o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G5" t="str">
            <v>REPLENISHMENT</v>
          </cell>
        </row>
        <row r="6"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4"/>
  <sheetViews>
    <sheetView tabSelected="1" topLeftCell="V1" workbookViewId="0">
      <selection activeCell="AH3" sqref="AH3:AH4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0.7109375" style="3" customWidth="1"/>
    <col min="6" max="6" width="11.28515625" style="3" customWidth="1"/>
    <col min="7" max="7" width="7.5703125" style="3" customWidth="1"/>
    <col min="8" max="8" width="18.85546875" style="3" customWidth="1"/>
    <col min="9" max="9" width="14.5703125" style="3" customWidth="1"/>
    <col min="10" max="10" width="35.42578125" style="3" customWidth="1"/>
    <col min="11" max="11" width="20.85546875" style="52" customWidth="1"/>
    <col min="12" max="12" width="10.140625" style="3" customWidth="1"/>
    <col min="13" max="13" width="8.85546875" style="3" customWidth="1"/>
    <col min="14" max="14" width="12.7109375" style="3" customWidth="1"/>
    <col min="15" max="16" width="13.140625" style="3" customWidth="1"/>
    <col min="17" max="17" width="14.42578125" style="3" customWidth="1"/>
    <col min="18" max="18" width="5.5703125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45" customWidth="1"/>
    <col min="26" max="26" width="8.7109375" style="45" customWidth="1"/>
    <col min="27" max="27" width="7.140625" style="45" customWidth="1"/>
    <col min="28" max="28" width="9" style="5" customWidth="1"/>
    <col min="29" max="29" width="6.28515625" style="7" customWidth="1"/>
    <col min="30" max="30" width="10" style="49" customWidth="1"/>
    <col min="31" max="31" width="9.85546875" style="7" customWidth="1"/>
    <col min="32" max="32" width="7.85546875" style="3" customWidth="1"/>
    <col min="33" max="33" width="8.85546875" style="6" customWidth="1"/>
    <col min="34" max="34" width="7.85546875" style="3" customWidth="1"/>
    <col min="35" max="35" width="8.4257812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5" width="9.5703125" style="8" customWidth="1"/>
    <col min="46" max="46" width="10" style="6" customWidth="1"/>
    <col min="47" max="47" width="9.5703125" style="6" customWidth="1"/>
    <col min="48" max="48" width="11.85546875" style="6" customWidth="1"/>
    <col min="49" max="49" width="7.140625" style="8" customWidth="1"/>
    <col min="50" max="50" width="7.85546875" style="8" customWidth="1"/>
    <col min="51" max="51" width="9.5703125" style="6" customWidth="1"/>
    <col min="52" max="52" width="7.7109375" style="6" customWidth="1"/>
    <col min="53" max="53" width="8.28515625" style="8" customWidth="1"/>
    <col min="54" max="54" width="9.140625" style="6" customWidth="1"/>
    <col min="55" max="55" width="9.140625" style="3" customWidth="1"/>
    <col min="56" max="57" width="9.140625" style="3"/>
    <col min="58" max="59" width="9.140625" style="6"/>
    <col min="60" max="60" width="9.140625" style="3"/>
    <col min="61" max="61" width="10.140625" style="6" customWidth="1"/>
    <col min="62" max="62" width="9.140625" style="3"/>
    <col min="63" max="63" width="10.85546875" style="3" customWidth="1"/>
    <col min="64" max="64" width="10.7109375" style="3" customWidth="1"/>
    <col min="65" max="16384" width="9.140625" style="3"/>
  </cols>
  <sheetData>
    <row r="1" spans="1:64" ht="68.099999999999994" customHeight="1">
      <c r="A1" s="11" t="s">
        <v>6</v>
      </c>
      <c r="B1" s="11" t="s">
        <v>7</v>
      </c>
      <c r="C1" s="42" t="s">
        <v>8</v>
      </c>
      <c r="D1" s="43" t="s">
        <v>0</v>
      </c>
      <c r="E1" s="43" t="s">
        <v>2</v>
      </c>
      <c r="F1" s="13" t="s">
        <v>61</v>
      </c>
      <c r="G1" s="42" t="s">
        <v>9</v>
      </c>
      <c r="H1" s="12" t="s">
        <v>10</v>
      </c>
      <c r="I1" s="41" t="s">
        <v>63</v>
      </c>
      <c r="J1" s="12" t="s">
        <v>11</v>
      </c>
      <c r="K1" s="41" t="s">
        <v>65</v>
      </c>
      <c r="L1" s="12" t="s">
        <v>12</v>
      </c>
      <c r="M1" s="12" t="s">
        <v>13</v>
      </c>
      <c r="N1" s="42" t="s">
        <v>14</v>
      </c>
      <c r="O1" s="42" t="s">
        <v>67</v>
      </c>
      <c r="P1" s="42" t="s">
        <v>15</v>
      </c>
      <c r="Q1" s="42" t="s">
        <v>16</v>
      </c>
      <c r="R1" s="41" t="s">
        <v>64</v>
      </c>
      <c r="S1" s="14" t="s">
        <v>17</v>
      </c>
      <c r="T1" s="15" t="s">
        <v>18</v>
      </c>
      <c r="U1" s="16" t="s">
        <v>19</v>
      </c>
      <c r="V1" s="17" t="s">
        <v>20</v>
      </c>
      <c r="W1" s="18" t="s">
        <v>21</v>
      </c>
      <c r="X1" s="19" t="s">
        <v>1</v>
      </c>
      <c r="Y1" s="46" t="s">
        <v>22</v>
      </c>
      <c r="Z1" s="46" t="s">
        <v>23</v>
      </c>
      <c r="AA1" s="46" t="s">
        <v>24</v>
      </c>
      <c r="AB1" s="20" t="s">
        <v>25</v>
      </c>
      <c r="AC1" s="21" t="s">
        <v>26</v>
      </c>
      <c r="AD1" s="50" t="s">
        <v>27</v>
      </c>
      <c r="AE1" s="22" t="s">
        <v>28</v>
      </c>
      <c r="AF1" s="11" t="s">
        <v>29</v>
      </c>
      <c r="AG1" s="23" t="s">
        <v>30</v>
      </c>
      <c r="AH1" s="11" t="s">
        <v>31</v>
      </c>
      <c r="AI1" s="24" t="s">
        <v>32</v>
      </c>
      <c r="AJ1" s="25" t="s">
        <v>33</v>
      </c>
      <c r="AK1" s="23" t="s">
        <v>34</v>
      </c>
      <c r="AL1" s="24" t="s">
        <v>35</v>
      </c>
      <c r="AM1" s="23" t="s">
        <v>36</v>
      </c>
      <c r="AN1" s="24" t="s">
        <v>37</v>
      </c>
      <c r="AO1" s="23" t="s">
        <v>38</v>
      </c>
      <c r="AP1" s="24" t="s">
        <v>39</v>
      </c>
      <c r="AQ1" s="23" t="s">
        <v>40</v>
      </c>
      <c r="AR1" s="48" t="s">
        <v>41</v>
      </c>
      <c r="AS1" s="23" t="s">
        <v>42</v>
      </c>
      <c r="AT1" s="19" t="s">
        <v>43</v>
      </c>
      <c r="AU1" s="24" t="s">
        <v>44</v>
      </c>
      <c r="AV1" s="23" t="s">
        <v>45</v>
      </c>
      <c r="AW1" s="44" t="s">
        <v>46</v>
      </c>
      <c r="AX1" s="24" t="s">
        <v>47</v>
      </c>
      <c r="AY1" s="23" t="s">
        <v>48</v>
      </c>
      <c r="AZ1" s="44" t="s">
        <v>49</v>
      </c>
      <c r="BA1" s="24" t="s">
        <v>50</v>
      </c>
      <c r="BB1" s="23" t="s">
        <v>51</v>
      </c>
      <c r="BC1" s="23" t="s">
        <v>52</v>
      </c>
      <c r="BD1" s="26" t="s">
        <v>53</v>
      </c>
      <c r="BE1" s="27" t="s">
        <v>54</v>
      </c>
      <c r="BF1" s="28" t="s">
        <v>55</v>
      </c>
      <c r="BG1" s="29" t="s">
        <v>56</v>
      </c>
      <c r="BH1" s="55" t="s">
        <v>57</v>
      </c>
      <c r="BI1" s="54" t="s">
        <v>66</v>
      </c>
      <c r="BJ1" s="11" t="s">
        <v>58</v>
      </c>
      <c r="BK1" s="30" t="s">
        <v>59</v>
      </c>
      <c r="BL1" s="30" t="s">
        <v>60</v>
      </c>
    </row>
    <row r="2" spans="1:64" ht="75">
      <c r="A2" s="31">
        <v>1</v>
      </c>
      <c r="B2" s="1"/>
      <c r="C2" s="1"/>
      <c r="D2" s="1" t="s">
        <v>5</v>
      </c>
      <c r="E2" s="1"/>
      <c r="F2" s="1" t="s">
        <v>4</v>
      </c>
      <c r="G2" s="1"/>
      <c r="H2" s="1" t="s">
        <v>69</v>
      </c>
      <c r="I2" s="1" t="s">
        <v>68</v>
      </c>
      <c r="J2" s="1" t="s">
        <v>70</v>
      </c>
      <c r="K2" s="53" t="s">
        <v>71</v>
      </c>
      <c r="L2" s="1" t="s">
        <v>72</v>
      </c>
      <c r="M2" s="56" t="s">
        <v>73</v>
      </c>
      <c r="N2" s="57" t="s">
        <v>76</v>
      </c>
      <c r="O2" s="58"/>
      <c r="P2" s="59" t="s">
        <v>79</v>
      </c>
      <c r="Q2" s="60"/>
      <c r="R2" s="1" t="s">
        <v>62</v>
      </c>
      <c r="S2" s="32"/>
      <c r="T2" s="33">
        <v>7.8</v>
      </c>
      <c r="U2" s="34">
        <f>IF(ISERROR(S2/T2),"",S2/T2)</f>
        <v>0</v>
      </c>
      <c r="V2" s="35">
        <v>8.1</v>
      </c>
      <c r="W2" s="61">
        <v>7.9</v>
      </c>
      <c r="X2" s="1" t="s">
        <v>3</v>
      </c>
      <c r="Y2" s="47">
        <v>41</v>
      </c>
      <c r="Z2" s="47">
        <v>31</v>
      </c>
      <c r="AA2" s="47">
        <v>50</v>
      </c>
      <c r="AB2" s="33"/>
      <c r="AC2" s="36">
        <v>4</v>
      </c>
      <c r="AD2" s="51">
        <f>IF(Y2="","",Y2*Z2*AA2/1000000)</f>
        <v>6.4000000000000001E-2</v>
      </c>
      <c r="AE2" s="37">
        <f>IF(AC2="","",65/AD2*AC2)</f>
        <v>4063</v>
      </c>
      <c r="AF2" s="1">
        <v>3200</v>
      </c>
      <c r="AG2" s="38">
        <f>IF(ISERROR(AF2/AE2),"",AF2/AE2)</f>
        <v>0.79</v>
      </c>
      <c r="AH2" s="62" t="s">
        <v>80</v>
      </c>
      <c r="AI2" s="39">
        <v>0.28499999999999998</v>
      </c>
      <c r="AJ2" s="38">
        <f>IF(ISERROR(V2*AI2),"",V2*AI2)</f>
        <v>2.31</v>
      </c>
      <c r="AK2" s="38">
        <f t="shared" ref="AK2:AK4" si="0">IF(ISERROR(V2+AG2+AJ2),"",V2+AG2+AJ2)</f>
        <v>11.2</v>
      </c>
      <c r="AL2" s="39">
        <v>0.01</v>
      </c>
      <c r="AM2" s="38">
        <f t="shared" ref="AM2:AM4" si="1">IF(ISERROR(BF2*AL2),"",BF2*AL2)</f>
        <v>0.13</v>
      </c>
      <c r="AN2" s="39"/>
      <c r="AO2" s="38">
        <f t="shared" ref="AO2:AO4" si="2">IF(ISERROR(BF2*AN2),"",BF2*AN2)</f>
        <v>0</v>
      </c>
      <c r="AP2" s="39"/>
      <c r="AQ2" s="38">
        <f t="shared" ref="AQ2:AQ4" si="3">IF(ISERROR(BF2*AP2),"",BF2*AP2)</f>
        <v>0</v>
      </c>
      <c r="AR2" s="39"/>
      <c r="AS2" s="38">
        <f>IF(ISERROR(BF2*AR2),"",BF2*AR2)</f>
        <v>0</v>
      </c>
      <c r="AT2" s="1"/>
      <c r="AU2" s="39"/>
      <c r="AV2" s="38">
        <f t="shared" ref="AV2:AV4" si="4">IF(ISERROR(BF2*AU2),"",BF2*AU2)</f>
        <v>0</v>
      </c>
      <c r="AW2" s="38"/>
      <c r="AX2" s="39"/>
      <c r="AY2" s="38">
        <f>IF(ISERROR(BF2*AX2),"",BF2*AX2)</f>
        <v>0</v>
      </c>
      <c r="AZ2" s="38"/>
      <c r="BA2" s="39"/>
      <c r="BB2" s="38">
        <f>IF(ISERROR(BF2*BA2),"",BF2*BA2)</f>
        <v>0</v>
      </c>
      <c r="BC2" s="38">
        <f t="shared" ref="BC2:BC4" si="5">IF(ISERROR(AM2+AO2+AQ2+AV2),"",AM2+AO2+AQ2+AV2)</f>
        <v>0.13</v>
      </c>
      <c r="BD2" s="38">
        <f t="shared" ref="BD2:BD4" si="6">IF(ISERROR(AK2+BC2),"",AK2+BC2)</f>
        <v>11.33</v>
      </c>
      <c r="BE2" s="40">
        <f t="shared" ref="BE2:BE4" si="7">IF(ISERROR((BF2-BD2)/BF2),"",(BF2-BD2)/BF2)</f>
        <v>0.1148</v>
      </c>
      <c r="BF2" s="10">
        <v>12.8</v>
      </c>
      <c r="BG2" s="10">
        <v>39.99</v>
      </c>
      <c r="BH2" s="40">
        <f>IF(ISERROR((BG2-BF2)/BG2),"",(BG2-BF2)/BG2)</f>
        <v>0.67989999999999995</v>
      </c>
      <c r="BI2" s="10"/>
      <c r="BJ2" s="9">
        <v>4104</v>
      </c>
      <c r="BK2" s="38">
        <f>IF(ISERROR(BD2*BJ2),"",BD2*BJ2)</f>
        <v>46498.32</v>
      </c>
      <c r="BL2" s="38">
        <f>IF(ISERROR(BF2*BJ2),"",BF2*BJ2)</f>
        <v>52531.199999999997</v>
      </c>
    </row>
    <row r="3" spans="1:64" ht="75">
      <c r="A3" s="31">
        <v>2</v>
      </c>
      <c r="B3" s="1"/>
      <c r="C3" s="1"/>
      <c r="D3" s="1" t="s">
        <v>5</v>
      </c>
      <c r="E3" s="1"/>
      <c r="F3" s="1" t="s">
        <v>4</v>
      </c>
      <c r="G3" s="1"/>
      <c r="H3" s="1" t="s">
        <v>69</v>
      </c>
      <c r="I3" s="1" t="s">
        <v>68</v>
      </c>
      <c r="J3" s="1" t="s">
        <v>70</v>
      </c>
      <c r="K3" s="53" t="s">
        <v>71</v>
      </c>
      <c r="L3" s="1" t="s">
        <v>72</v>
      </c>
      <c r="M3" s="56" t="s">
        <v>74</v>
      </c>
      <c r="N3" s="57" t="s">
        <v>76</v>
      </c>
      <c r="O3" s="58"/>
      <c r="P3" s="59" t="s">
        <v>77</v>
      </c>
      <c r="Q3" s="60"/>
      <c r="R3" s="1" t="s">
        <v>62</v>
      </c>
      <c r="S3" s="32"/>
      <c r="T3" s="33">
        <v>7.8</v>
      </c>
      <c r="U3" s="34">
        <f t="shared" ref="U3:U4" si="8">IF(ISERROR(S3/T3),"",S3/T3)</f>
        <v>0</v>
      </c>
      <c r="V3" s="35">
        <v>8.1</v>
      </c>
      <c r="W3" s="61">
        <v>7.9</v>
      </c>
      <c r="X3" s="1" t="s">
        <v>3</v>
      </c>
      <c r="Y3" s="47">
        <v>41</v>
      </c>
      <c r="Z3" s="47">
        <v>31</v>
      </c>
      <c r="AA3" s="47">
        <v>50</v>
      </c>
      <c r="AB3" s="33"/>
      <c r="AC3" s="36">
        <v>4</v>
      </c>
      <c r="AD3" s="51">
        <f t="shared" ref="AD3:AD4" si="9">IF(Y3="","",Y3*Z3*AA3/1000000)</f>
        <v>6.4000000000000001E-2</v>
      </c>
      <c r="AE3" s="37">
        <f t="shared" ref="AE3:AE4" si="10">IF(AC3="","",65/AD3*AC3)</f>
        <v>4063</v>
      </c>
      <c r="AF3" s="1">
        <v>3200</v>
      </c>
      <c r="AG3" s="38">
        <f t="shared" ref="AG3:AG4" si="11">IF(ISERROR(AF3/AE3),"",AF3/AE3)</f>
        <v>0.79</v>
      </c>
      <c r="AH3" s="62" t="s">
        <v>80</v>
      </c>
      <c r="AI3" s="39">
        <v>0.28499999999999998</v>
      </c>
      <c r="AJ3" s="38">
        <f>IF(ISERROR(V3*AI3),"",V3*AI3)</f>
        <v>2.31</v>
      </c>
      <c r="AK3" s="38">
        <f t="shared" si="0"/>
        <v>11.2</v>
      </c>
      <c r="AL3" s="39">
        <v>0.01</v>
      </c>
      <c r="AM3" s="38">
        <f t="shared" si="1"/>
        <v>0.13</v>
      </c>
      <c r="AN3" s="39"/>
      <c r="AO3" s="38">
        <f t="shared" si="2"/>
        <v>0</v>
      </c>
      <c r="AP3" s="39"/>
      <c r="AQ3" s="38">
        <f t="shared" si="3"/>
        <v>0</v>
      </c>
      <c r="AR3" s="39"/>
      <c r="AS3" s="38">
        <f t="shared" ref="AS3:AS4" si="12">IF(ISERROR(BF3*AR3),"",BF3*AR3)</f>
        <v>0</v>
      </c>
      <c r="AT3" s="1"/>
      <c r="AU3" s="39"/>
      <c r="AV3" s="38">
        <f t="shared" si="4"/>
        <v>0</v>
      </c>
      <c r="AW3" s="38"/>
      <c r="AX3" s="39"/>
      <c r="AY3" s="38">
        <f t="shared" ref="AY3:AY4" si="13">IF(ISERROR(BF3*AX3),"",BF3*AX3)</f>
        <v>0</v>
      </c>
      <c r="AZ3" s="38"/>
      <c r="BA3" s="39"/>
      <c r="BB3" s="38">
        <f t="shared" ref="BB3:BB4" si="14">IF(ISERROR(BF3*BA3),"",BF3*BA3)</f>
        <v>0</v>
      </c>
      <c r="BC3" s="38">
        <f t="shared" si="5"/>
        <v>0.13</v>
      </c>
      <c r="BD3" s="38">
        <f t="shared" si="6"/>
        <v>11.33</v>
      </c>
      <c r="BE3" s="40">
        <f t="shared" si="7"/>
        <v>0.1148</v>
      </c>
      <c r="BF3" s="10">
        <v>12.8</v>
      </c>
      <c r="BG3" s="10">
        <v>39.99</v>
      </c>
      <c r="BH3" s="40">
        <f t="shared" ref="BH3:BH4" si="15">IF(ISERROR((BG3-BF3)/BG3),"",(BG3-BF3)/BG3)</f>
        <v>0.67989999999999995</v>
      </c>
      <c r="BI3" s="10"/>
      <c r="BJ3" s="9">
        <v>4808</v>
      </c>
      <c r="BK3" s="38">
        <f t="shared" ref="BK3:BK4" si="16">IF(ISERROR(BD3*BJ3),"",BD3*BJ3)</f>
        <v>54474.64</v>
      </c>
      <c r="BL3" s="38">
        <f t="shared" ref="BL3:BL4" si="17">IF(ISERROR(BF3*BJ3),"",BF3*BJ3)</f>
        <v>61542.400000000001</v>
      </c>
    </row>
    <row r="4" spans="1:64" ht="75">
      <c r="A4" s="31">
        <v>3</v>
      </c>
      <c r="B4" s="1"/>
      <c r="C4" s="1"/>
      <c r="D4" s="1" t="s">
        <v>5</v>
      </c>
      <c r="E4" s="1"/>
      <c r="F4" s="1" t="s">
        <v>4</v>
      </c>
      <c r="G4" s="1"/>
      <c r="H4" s="1" t="s">
        <v>69</v>
      </c>
      <c r="I4" s="1" t="s">
        <v>68</v>
      </c>
      <c r="J4" s="1" t="s">
        <v>70</v>
      </c>
      <c r="K4" s="53" t="s">
        <v>71</v>
      </c>
      <c r="L4" s="1" t="s">
        <v>72</v>
      </c>
      <c r="M4" s="56" t="s">
        <v>75</v>
      </c>
      <c r="N4" s="57" t="s">
        <v>76</v>
      </c>
      <c r="O4" s="58"/>
      <c r="P4" s="59" t="s">
        <v>78</v>
      </c>
      <c r="Q4" s="60"/>
      <c r="R4" s="1" t="s">
        <v>62</v>
      </c>
      <c r="S4" s="32"/>
      <c r="T4" s="33">
        <v>7.8</v>
      </c>
      <c r="U4" s="34">
        <f t="shared" si="8"/>
        <v>0</v>
      </c>
      <c r="V4" s="35">
        <v>8.1</v>
      </c>
      <c r="W4" s="61">
        <v>7.9</v>
      </c>
      <c r="X4" s="1" t="s">
        <v>3</v>
      </c>
      <c r="Y4" s="47">
        <v>41</v>
      </c>
      <c r="Z4" s="47">
        <v>31</v>
      </c>
      <c r="AA4" s="47">
        <v>50</v>
      </c>
      <c r="AB4" s="33"/>
      <c r="AC4" s="36">
        <v>4</v>
      </c>
      <c r="AD4" s="51">
        <f t="shared" si="9"/>
        <v>6.4000000000000001E-2</v>
      </c>
      <c r="AE4" s="37">
        <f t="shared" si="10"/>
        <v>4063</v>
      </c>
      <c r="AF4" s="1">
        <v>3200</v>
      </c>
      <c r="AG4" s="38">
        <f t="shared" si="11"/>
        <v>0.79</v>
      </c>
      <c r="AH4" s="62" t="s">
        <v>80</v>
      </c>
      <c r="AI4" s="39">
        <v>0.28499999999999998</v>
      </c>
      <c r="AJ4" s="38">
        <f t="shared" ref="AJ4" si="18">IF(ISERROR(V4*AI4),"",V4*AI4)</f>
        <v>2.31</v>
      </c>
      <c r="AK4" s="38">
        <f t="shared" si="0"/>
        <v>11.2</v>
      </c>
      <c r="AL4" s="39">
        <v>0.01</v>
      </c>
      <c r="AM4" s="38">
        <f t="shared" si="1"/>
        <v>0.13</v>
      </c>
      <c r="AN4" s="39"/>
      <c r="AO4" s="38">
        <f t="shared" si="2"/>
        <v>0</v>
      </c>
      <c r="AP4" s="39"/>
      <c r="AQ4" s="38">
        <f t="shared" si="3"/>
        <v>0</v>
      </c>
      <c r="AR4" s="39"/>
      <c r="AS4" s="38">
        <f t="shared" si="12"/>
        <v>0</v>
      </c>
      <c r="AT4" s="1"/>
      <c r="AU4" s="39"/>
      <c r="AV4" s="38">
        <f t="shared" si="4"/>
        <v>0</v>
      </c>
      <c r="AW4" s="38"/>
      <c r="AX4" s="39"/>
      <c r="AY4" s="38">
        <f t="shared" si="13"/>
        <v>0</v>
      </c>
      <c r="AZ4" s="38"/>
      <c r="BA4" s="39"/>
      <c r="BB4" s="38">
        <f t="shared" si="14"/>
        <v>0</v>
      </c>
      <c r="BC4" s="38">
        <f t="shared" si="5"/>
        <v>0.13</v>
      </c>
      <c r="BD4" s="38">
        <f t="shared" si="6"/>
        <v>11.33</v>
      </c>
      <c r="BE4" s="40">
        <f t="shared" si="7"/>
        <v>0.1148</v>
      </c>
      <c r="BF4" s="10">
        <v>12.8</v>
      </c>
      <c r="BG4" s="10">
        <v>39.99</v>
      </c>
      <c r="BH4" s="40">
        <f t="shared" si="15"/>
        <v>0.67989999999999995</v>
      </c>
      <c r="BI4" s="10"/>
      <c r="BJ4" s="9">
        <v>4104</v>
      </c>
      <c r="BK4" s="38">
        <f t="shared" si="16"/>
        <v>46498.32</v>
      </c>
      <c r="BL4" s="38">
        <f t="shared" si="17"/>
        <v>52531.199999999997</v>
      </c>
    </row>
  </sheetData>
  <sheetProtection insertRows="0" deleteRows="0" sort="0"/>
  <protectedRanges>
    <protectedRange sqref="A2:J203 AR1:AS1 AW1 AZ1 BJ2:BJ4 P5:BB203 L5:N203 BG2:BH4 L2:L4 R2:BE4" name="Range1"/>
    <protectedRange sqref="K2:K208" name="Range1_1"/>
    <protectedRange sqref="BI2:BI203" name="Range1_2"/>
    <protectedRange sqref="O5:O203" name="Range1_2_1"/>
  </protectedRanges>
  <phoneticPr fontId="10" type="noConversion"/>
  <dataValidations count="5">
    <dataValidation type="list" allowBlank="1" showInputMessage="1" showErrorMessage="1" sqref="D2:D4">
      <formula1>#REF!</formula1>
    </dataValidation>
    <dataValidation type="list" allowBlank="1" showInputMessage="1" showErrorMessage="1" sqref="X2:X4">
      <formula1>#REF!</formula1>
    </dataValidation>
    <dataValidation type="list" allowBlank="1" showInputMessage="1" showErrorMessage="1" sqref="R2:R4">
      <formula1>#REF!</formula1>
    </dataValidation>
    <dataValidation type="list" allowBlank="1" showInputMessage="1" showErrorMessage="1" sqref="E2:E4">
      <formula1>#REF!</formula1>
    </dataValidation>
    <dataValidation type="list" allowBlank="1" showInputMessage="1" showErrorMessage="1" sqref="F2:F4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2026-02-13T03:01:54Z</dcterms:modified>
</cp:coreProperties>
</file>