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3189EFB1-CCB6-49FB-80D8-152DF9AF6D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5" l="1"/>
  <c r="AP3" i="5"/>
  <c r="AP4" i="5"/>
  <c r="AP5" i="5"/>
  <c r="AP6" i="5"/>
  <c r="AN2" i="5"/>
  <c r="AN3" i="5"/>
  <c r="AN4" i="5"/>
  <c r="AN5" i="5"/>
  <c r="AN6" i="5"/>
  <c r="AM2" i="5"/>
  <c r="AM3" i="5"/>
  <c r="AM4" i="5"/>
  <c r="AM5" i="5"/>
  <c r="AM6" i="5"/>
  <c r="AK2" i="5"/>
  <c r="AK3" i="5"/>
  <c r="AK4" i="5"/>
  <c r="AK5" i="5"/>
  <c r="AK6" i="5"/>
  <c r="AW2" i="5"/>
  <c r="AW3" i="5"/>
  <c r="AW4" i="5"/>
  <c r="AW5" i="5"/>
  <c r="AW6" i="5"/>
  <c r="AI2" i="5"/>
  <c r="AQ2" i="5"/>
  <c r="AI3" i="5"/>
  <c r="AQ3" i="5"/>
  <c r="AI4" i="5"/>
  <c r="AQ4" i="5"/>
  <c r="AI5" i="5"/>
  <c r="AQ5" i="5"/>
  <c r="AI6" i="5"/>
  <c r="AQ6" i="5"/>
  <c r="AF2" i="5"/>
  <c r="AF3" i="5"/>
  <c r="AF4" i="5"/>
  <c r="AF5" i="5"/>
  <c r="AF6" i="5"/>
  <c r="Z2" i="5"/>
  <c r="AA2" i="5"/>
  <c r="AC2" i="5"/>
  <c r="Z3" i="5"/>
  <c r="AA3" i="5"/>
  <c r="AC3" i="5"/>
  <c r="Z4" i="5"/>
  <c r="AA4" i="5"/>
  <c r="AC4" i="5"/>
  <c r="AG4" i="5"/>
  <c r="Z5" i="5"/>
  <c r="AA5" i="5"/>
  <c r="AC5" i="5"/>
  <c r="Z6" i="5"/>
  <c r="AA6" i="5"/>
  <c r="AC6" i="5"/>
  <c r="AG6" i="5"/>
  <c r="AR6" i="5"/>
  <c r="AS6" i="5"/>
  <c r="AG3" i="5"/>
  <c r="AR3" i="5"/>
  <c r="AS3" i="5"/>
  <c r="AG5" i="5"/>
  <c r="AR5" i="5"/>
  <c r="AS5" i="5"/>
  <c r="AR4" i="5"/>
  <c r="AS4" i="5"/>
  <c r="AG2" i="5"/>
  <c r="AR2" i="5"/>
  <c r="AS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<sst xmlns="http://schemas.openxmlformats.org/spreadsheetml/2006/main" count="115" uniqueCount="75">
  <si>
    <t>Brand</t>
  </si>
  <si>
    <t>Package Type</t>
  </si>
  <si>
    <t>Licensor</t>
  </si>
  <si>
    <t xml:space="preserve">Intelligent Design </t>
  </si>
  <si>
    <t>CUSHION/POUF</t>
  </si>
  <si>
    <t>Opacity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</si>
  <si>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</si>
  <si>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</si>
  <si>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</si>
  <si>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</si>
  <si>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</si>
  <si>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</si>
  <si>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</si>
  <si>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</si>
  <si>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</si>
  <si>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</si>
  <si>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</si>
  <si>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</si>
  <si>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</si>
  <si>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</si>
  <si>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</si>
  <si>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</si>
  <si>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</si>
  <si>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</si>
  <si>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</si>
  <si>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</si>
  <si>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</si>
  <si>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</si>
  <si>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</si>
  <si>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</si>
  <si>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</si>
  <si>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</si>
  <si>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</si>
  <si>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</si>
  <si>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</si>
  <si>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</si>
  <si>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</si>
  <si>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</si>
  <si>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</si>
  <si>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</si>
  <si>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</si>
  <si>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</si>
  <si>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</si>
  <si>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</si>
  <si>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</si>
  <si>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</si>
  <si>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</si>
  <si>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</si>
  <si>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</si>
  <si>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</si>
  <si>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</si>
  <si>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</si>
  <si>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9404.90.2090</t>
  </si>
  <si>
    <t>Azza poly floor cushion 20"</t>
    <phoneticPr fontId="8" type="noConversion"/>
  </si>
  <si>
    <t>100% polyester, Solid</t>
    <phoneticPr fontId="8" type="noConversion"/>
  </si>
  <si>
    <t>20x20x5"</t>
    <phoneticPr fontId="8" type="noConversion"/>
  </si>
  <si>
    <t>Charcoal</t>
    <phoneticPr fontId="8" type="noConversion"/>
  </si>
  <si>
    <t>Yellow</t>
    <phoneticPr fontId="8" type="noConversion"/>
  </si>
  <si>
    <t>Blush</t>
    <phoneticPr fontId="8" type="noConversion"/>
  </si>
  <si>
    <t>Ivory</t>
    <phoneticPr fontId="8" type="noConversion"/>
  </si>
  <si>
    <t>Navy</t>
    <phoneticPr fontId="8" type="noConversion"/>
  </si>
  <si>
    <t>Azza|Charvi|Diah</t>
    <phoneticPr fontId="8" type="noConversion"/>
  </si>
  <si>
    <t>100% polyester Azza poly chenille floor cushion 20" 250g Chenille floor cushion with compressed 835g shredded  polyurethane foam filled</t>
    <phoneticPr fontId="8" type="noConversion"/>
  </si>
  <si>
    <t>100% polyester Azza compressed poly chenille floor cushion 20"</t>
    <phoneticPr fontId="8" type="noConversion"/>
  </si>
  <si>
    <t>Compressed/Knocked Down</t>
  </si>
  <si>
    <t>022164673135</t>
  </si>
  <si>
    <t>ID31-2473</t>
  </si>
  <si>
    <t>022164673142</t>
  </si>
  <si>
    <t>ID31-2475</t>
  </si>
  <si>
    <t>022164673166</t>
  </si>
  <si>
    <t>ID31-2476</t>
  </si>
  <si>
    <t>022164673173</t>
  </si>
  <si>
    <t>ID31-2477</t>
  </si>
  <si>
    <t>022164673180</t>
  </si>
  <si>
    <t>ID31-2472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</si>
</sst>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2" fillId="0" borderId="1" xfId="0" applyFont="1" applyBorder="1"/>
    <xf numFmtId="0" fontId="0" fillId="6" borderId="1" xfId="0" applyFill="1" applyBorder="1" applyAlignment="1">
      <alignment wrapText="1"/>
    </xf>
    <xf numFmtId="0" fontId="2" fillId="6" borderId="1" xfId="0" applyFont="1" applyFill="1" applyBorder="1" applyAlignment="1">
      <alignment wrapText="1"/>
    </xf>
  </cellXfs>
  <cellStyles count="6"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6"/>
  <sheetViews>
    <sheetView tabSelected="1" workbookViewId="0">
      <selection activeCell="U10" sqref="U10"/>
    </sheetView>
  </sheetViews>
  <sheetFormatPr defaultColWidth="9.140625" defaultRowHeight="15"/>
  <cols>
    <col min="1" max="1" width="10.140625" style="2" customWidth="1"/>
    <col min="2" max="2" width="7.140625" style="1" customWidth="1"/>
    <col min="3" max="3" width="8.42578125" style="1" customWidth="1"/>
    <col min="4" max="4" width="17.140625" style="1" customWidth="1"/>
    <col min="5" max="5" width="12.5703125" style="1" customWidth="1"/>
    <col min="6" max="6" width="22" style="1" customWidth="1"/>
    <col min="7" max="7" width="17.7109375" style="1" customWidth="1"/>
    <col min="8" max="8" width="59.28515625" style="1" customWidth="1"/>
    <col min="9" max="9" width="24.85546875" style="1" customWidth="1"/>
    <col min="10" max="10" width="17.42578125" style="1" customWidth="1"/>
    <col min="11" max="11" width="20.85546875" style="43" customWidth="1"/>
    <col min="12" max="12" width="17.85546875" style="1" customWidth="1"/>
    <col min="13" max="13" width="13.140625" style="1" customWidth="1"/>
    <col min="14" max="14" width="15.140625" style="1" customWidth="1"/>
    <col min="15" max="16" width="12.28515625" style="1" customWidth="1"/>
    <col min="17" max="17" width="8.85546875" style="1" customWidth="1"/>
    <col min="18" max="18" width="9.85546875" style="3" customWidth="1"/>
    <col min="19" max="19" width="11.140625" style="5" customWidth="1"/>
    <col min="20" max="20" width="27.1406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>
      <c r="A1" s="8" t="s">
        <v>6</v>
      </c>
      <c r="B1" s="8" t="s">
        <v>7</v>
      </c>
      <c r="C1" s="9" t="s">
        <v>8</v>
      </c>
      <c r="D1" s="10" t="s">
        <v>0</v>
      </c>
      <c r="E1" s="10" t="s">
        <v>2</v>
      </c>
      <c r="F1" s="11" t="s">
        <v>9</v>
      </c>
      <c r="G1" s="9" t="s">
        <v>10</v>
      </c>
      <c r="H1" s="12" t="s">
        <v>11</v>
      </c>
      <c r="I1" s="13" t="s">
        <v>12</v>
      </c>
      <c r="J1" s="12" t="s">
        <v>13</v>
      </c>
      <c r="K1" s="13" t="s">
        <v>51</v>
      </c>
      <c r="L1" s="9" t="s">
        <v>5</v>
      </c>
      <c r="M1" s="12" t="s">
        <v>14</v>
      </c>
      <c r="N1" s="12" t="s">
        <v>15</v>
      </c>
      <c r="O1" s="9" t="s">
        <v>16</v>
      </c>
      <c r="P1" s="9" t="s">
        <v>17</v>
      </c>
      <c r="Q1" s="13" t="s">
        <v>18</v>
      </c>
      <c r="R1" s="14" t="s">
        <v>50</v>
      </c>
      <c r="S1" s="15" t="s">
        <v>19</v>
      </c>
      <c r="T1" s="16" t="s">
        <v>1</v>
      </c>
      <c r="U1" s="39" t="s">
        <v>20</v>
      </c>
      <c r="V1" s="39" t="s">
        <v>21</v>
      </c>
      <c r="W1" s="39" t="s">
        <v>22</v>
      </c>
      <c r="X1" s="17" t="s">
        <v>23</v>
      </c>
      <c r="Y1" s="18" t="s">
        <v>24</v>
      </c>
      <c r="Z1" s="42" t="s">
        <v>25</v>
      </c>
      <c r="AA1" s="19" t="s">
        <v>26</v>
      </c>
      <c r="AB1" s="8" t="s">
        <v>27</v>
      </c>
      <c r="AC1" s="20" t="s">
        <v>28</v>
      </c>
      <c r="AD1" s="8" t="s">
        <v>29</v>
      </c>
      <c r="AE1" s="21" t="s">
        <v>30</v>
      </c>
      <c r="AF1" s="20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0" t="s">
        <v>39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49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>
      <c r="A2" s="26">
        <v>1</v>
      </c>
      <c r="B2" s="27"/>
      <c r="C2" s="27"/>
      <c r="D2" s="27" t="s">
        <v>3</v>
      </c>
      <c r="E2" s="27"/>
      <c r="F2" s="27" t="s">
        <v>4</v>
      </c>
      <c r="G2" s="44" t="s">
        <v>61</v>
      </c>
      <c r="H2" s="44" t="s">
        <v>63</v>
      </c>
      <c r="I2" s="44" t="s">
        <v>53</v>
      </c>
      <c r="J2" s="46" t="s">
        <v>62</v>
      </c>
      <c r="K2" s="44" t="s">
        <v>54</v>
      </c>
      <c r="L2" s="27"/>
      <c r="M2" s="44" t="s">
        <v>55</v>
      </c>
      <c r="N2" s="48" t="s">
        <v>58</v>
      </c>
      <c r="O2" s="48" t="s">
        <v>74</v>
      </c>
      <c r="P2" s="47" t="s">
        <v>65</v>
      </c>
      <c r="Q2" s="27"/>
      <c r="R2" s="28"/>
      <c r="S2" s="29">
        <v>4.95</v>
      </c>
      <c r="T2" s="27" t="s">
        <v>64</v>
      </c>
      <c r="U2" s="40">
        <v>58</v>
      </c>
      <c r="V2" s="40">
        <v>32</v>
      </c>
      <c r="W2" s="40">
        <v>75</v>
      </c>
      <c r="X2" s="30">
        <v>10</v>
      </c>
      <c r="Y2" s="31">
        <v>8</v>
      </c>
      <c r="Z2" s="45">
        <f t="shared" ref="Z2:Z6" si="0">IF(U2="","",U2*V2*W2/1000000)</f>
        <v>0.13919999999999999</v>
      </c>
      <c r="AA2" s="32">
        <f t="shared" ref="AA2:AA6" si="1">IF(Y2="","",65/Z2*Y2)</f>
        <v>3736</v>
      </c>
      <c r="AB2" s="27">
        <v>2500</v>
      </c>
      <c r="AC2" s="33">
        <f t="shared" ref="AC2:AC6" si="2">IF(ISERROR(AB2/AA2),"",AB2/AA2)</f>
        <v>0.67</v>
      </c>
      <c r="AD2" s="27" t="s">
        <v>52</v>
      </c>
      <c r="AE2" s="34">
        <v>0.435</v>
      </c>
      <c r="AF2" s="33">
        <f t="shared" ref="AF2:AF6" si="3">IF(ISERROR(S2*AE2),"",S2*AE2)</f>
        <v>2.15</v>
      </c>
      <c r="AG2" s="33">
        <f t="shared" ref="AG2:AG6" si="4">IF(ISERROR(S2+AC2+AF2),"",S2+AC2+AF2)</f>
        <v>7.77</v>
      </c>
      <c r="AH2" s="34">
        <v>0.1</v>
      </c>
      <c r="AI2" s="33">
        <f t="shared" ref="AI2:AI6" si="5">IF(ISERROR(AT2*AH2),"",AT2*AH2)</f>
        <v>2.12</v>
      </c>
      <c r="AJ2" s="34">
        <v>0.1</v>
      </c>
      <c r="AK2" s="33">
        <f t="shared" ref="AK2:AK6" si="6">IF(ISERROR(AT2*AJ2),"",AT2*AJ2)</f>
        <v>2.12</v>
      </c>
      <c r="AL2" s="34">
        <v>0.1</v>
      </c>
      <c r="AM2" s="33">
        <f t="shared" ref="AM2:AM6" si="7">IF(ISERROR(AT2*AL2),"",AT2*AL2)</f>
        <v>2.12</v>
      </c>
      <c r="AN2" s="33">
        <f t="shared" ref="AN2:AN6" si="8">IF((AU2-AT2)&lt;2.5,2.5-(AU2-AT2),0)</f>
        <v>1.44</v>
      </c>
      <c r="AO2" s="34">
        <v>8.43E-2</v>
      </c>
      <c r="AP2" s="33">
        <f t="shared" ref="AP2:AP6" si="9">IF(ISERROR(AT2*AO2),"",AT2*AO2)</f>
        <v>1.79</v>
      </c>
      <c r="AQ2" s="33">
        <f t="shared" ref="AQ2:AQ6" si="10">IF(ISERROR(AI2+AK2+AM2+AN2+AP2),"",AI2+AK2+AM2+AN2+AP2)</f>
        <v>9.59</v>
      </c>
      <c r="AR2" s="33">
        <f t="shared" ref="AR2:AR6" si="11">IF(ISERROR(AG2+AQ2),"",AG2+AQ2)</f>
        <v>17.36</v>
      </c>
      <c r="AS2" s="35">
        <f t="shared" ref="AS2:AS6" si="12">IF(ISERROR((AT2-AR2)/AT2),"",(AT2-AR2)/AT2)</f>
        <v>0.18110000000000001</v>
      </c>
      <c r="AT2" s="36">
        <v>21.2</v>
      </c>
      <c r="AU2" s="33">
        <v>22.26</v>
      </c>
      <c r="AV2" s="36">
        <v>49.55</v>
      </c>
      <c r="AW2" s="35">
        <f t="shared" ref="AW2:AW6" si="13">IF(ISERROR((AV2-AU2)/AV2),"",(AV2-AU2)/AV2)</f>
        <v>0.55079999999999996</v>
      </c>
      <c r="AX2" s="37"/>
    </row>
    <row r="3" spans="1:50" ht="14.45" customHeight="1">
      <c r="A3" s="26">
        <v>2</v>
      </c>
      <c r="B3" s="27"/>
      <c r="C3" s="27"/>
      <c r="D3" s="27" t="s">
        <v>3</v>
      </c>
      <c r="E3" s="27"/>
      <c r="F3" s="27" t="s">
        <v>4</v>
      </c>
      <c r="G3" s="44" t="s">
        <v>61</v>
      </c>
      <c r="H3" s="44" t="s">
        <v>63</v>
      </c>
      <c r="I3" s="44" t="s">
        <v>53</v>
      </c>
      <c r="J3" s="46" t="s">
        <v>62</v>
      </c>
      <c r="K3" s="44" t="s">
        <v>54</v>
      </c>
      <c r="L3" s="27"/>
      <c r="M3" s="44" t="s">
        <v>55</v>
      </c>
      <c r="N3" s="48" t="s">
        <v>59</v>
      </c>
      <c r="O3" s="47" t="s">
        <v>66</v>
      </c>
      <c r="P3" s="47" t="s">
        <v>67</v>
      </c>
      <c r="Q3" s="27"/>
      <c r="R3" s="28"/>
      <c r="S3" s="29">
        <v>4.95</v>
      </c>
      <c r="T3" s="27" t="s">
        <v>64</v>
      </c>
      <c r="U3" s="40">
        <v>58</v>
      </c>
      <c r="V3" s="40">
        <v>32</v>
      </c>
      <c r="W3" s="40">
        <v>75</v>
      </c>
      <c r="X3" s="30">
        <v>10</v>
      </c>
      <c r="Y3" s="31">
        <v>8</v>
      </c>
      <c r="Z3" s="45">
        <f t="shared" si="0"/>
        <v>0.13919999999999999</v>
      </c>
      <c r="AA3" s="32">
        <f t="shared" si="1"/>
        <v>3736</v>
      </c>
      <c r="AB3" s="27">
        <v>2500</v>
      </c>
      <c r="AC3" s="33">
        <f t="shared" si="2"/>
        <v>0.67</v>
      </c>
      <c r="AD3" s="27" t="s">
        <v>52</v>
      </c>
      <c r="AE3" s="34">
        <v>0.435</v>
      </c>
      <c r="AF3" s="33">
        <f t="shared" si="3"/>
        <v>2.15</v>
      </c>
      <c r="AG3" s="33">
        <f t="shared" si="4"/>
        <v>7.77</v>
      </c>
      <c r="AH3" s="34">
        <v>0.1</v>
      </c>
      <c r="AI3" s="33">
        <f t="shared" si="5"/>
        <v>2.12</v>
      </c>
      <c r="AJ3" s="34">
        <v>0.1</v>
      </c>
      <c r="AK3" s="33">
        <f t="shared" si="6"/>
        <v>2.12</v>
      </c>
      <c r="AL3" s="34">
        <v>0.1</v>
      </c>
      <c r="AM3" s="33">
        <f t="shared" si="7"/>
        <v>2.12</v>
      </c>
      <c r="AN3" s="33">
        <f t="shared" si="8"/>
        <v>1.44</v>
      </c>
      <c r="AO3" s="34">
        <v>8.43E-2</v>
      </c>
      <c r="AP3" s="33">
        <f t="shared" si="9"/>
        <v>1.79</v>
      </c>
      <c r="AQ3" s="33">
        <f t="shared" si="10"/>
        <v>9.59</v>
      </c>
      <c r="AR3" s="33">
        <f t="shared" si="11"/>
        <v>17.36</v>
      </c>
      <c r="AS3" s="35">
        <f t="shared" si="12"/>
        <v>0.18110000000000001</v>
      </c>
      <c r="AT3" s="36">
        <v>21.2</v>
      </c>
      <c r="AU3" s="33">
        <v>22.26</v>
      </c>
      <c r="AV3" s="36">
        <v>49.55</v>
      </c>
      <c r="AW3" s="35">
        <f t="shared" si="13"/>
        <v>0.55079999999999996</v>
      </c>
      <c r="AX3" s="37"/>
    </row>
    <row r="4" spans="1:50" ht="14.45" customHeight="1">
      <c r="A4" s="26">
        <v>4</v>
      </c>
      <c r="B4" s="27"/>
      <c r="C4" s="27"/>
      <c r="D4" s="27" t="s">
        <v>3</v>
      </c>
      <c r="E4" s="27"/>
      <c r="F4" s="27" t="s">
        <v>4</v>
      </c>
      <c r="G4" s="44" t="s">
        <v>61</v>
      </c>
      <c r="H4" s="44" t="s">
        <v>63</v>
      </c>
      <c r="I4" s="44" t="s">
        <v>53</v>
      </c>
      <c r="J4" s="46" t="s">
        <v>62</v>
      </c>
      <c r="K4" s="44" t="s">
        <v>54</v>
      </c>
      <c r="L4" s="27"/>
      <c r="M4" s="44" t="s">
        <v>55</v>
      </c>
      <c r="N4" s="48" t="s">
        <v>56</v>
      </c>
      <c r="O4" s="47" t="s">
        <v>68</v>
      </c>
      <c r="P4" s="47" t="s">
        <v>69</v>
      </c>
      <c r="Q4" s="27"/>
      <c r="R4" s="28"/>
      <c r="S4" s="29">
        <v>4.95</v>
      </c>
      <c r="T4" s="27" t="s">
        <v>64</v>
      </c>
      <c r="U4" s="40">
        <v>58</v>
      </c>
      <c r="V4" s="40">
        <v>32</v>
      </c>
      <c r="W4" s="40">
        <v>75</v>
      </c>
      <c r="X4" s="30">
        <v>10</v>
      </c>
      <c r="Y4" s="31">
        <v>8</v>
      </c>
      <c r="Z4" s="45">
        <f t="shared" si="0"/>
        <v>0.13919999999999999</v>
      </c>
      <c r="AA4" s="32">
        <f t="shared" si="1"/>
        <v>3736</v>
      </c>
      <c r="AB4" s="27">
        <v>2500</v>
      </c>
      <c r="AC4" s="33">
        <f t="shared" si="2"/>
        <v>0.67</v>
      </c>
      <c r="AD4" s="27" t="s">
        <v>52</v>
      </c>
      <c r="AE4" s="34">
        <v>0.435</v>
      </c>
      <c r="AF4" s="33">
        <f t="shared" si="3"/>
        <v>2.15</v>
      </c>
      <c r="AG4" s="33">
        <f t="shared" si="4"/>
        <v>7.77</v>
      </c>
      <c r="AH4" s="34">
        <v>0.1</v>
      </c>
      <c r="AI4" s="33">
        <f t="shared" si="5"/>
        <v>2.12</v>
      </c>
      <c r="AJ4" s="34">
        <v>0.1</v>
      </c>
      <c r="AK4" s="33">
        <f t="shared" si="6"/>
        <v>2.12</v>
      </c>
      <c r="AL4" s="34">
        <v>0.1</v>
      </c>
      <c r="AM4" s="33">
        <f t="shared" si="7"/>
        <v>2.12</v>
      </c>
      <c r="AN4" s="33">
        <f t="shared" si="8"/>
        <v>1.44</v>
      </c>
      <c r="AO4" s="34">
        <v>8.43E-2</v>
      </c>
      <c r="AP4" s="33">
        <f t="shared" si="9"/>
        <v>1.79</v>
      </c>
      <c r="AQ4" s="33">
        <f t="shared" si="10"/>
        <v>9.59</v>
      </c>
      <c r="AR4" s="33">
        <f t="shared" si="11"/>
        <v>17.36</v>
      </c>
      <c r="AS4" s="35">
        <f t="shared" si="12"/>
        <v>0.18110000000000001</v>
      </c>
      <c r="AT4" s="36">
        <v>21.2</v>
      </c>
      <c r="AU4" s="33">
        <v>22.26</v>
      </c>
      <c r="AV4" s="36">
        <v>49.55</v>
      </c>
      <c r="AW4" s="35">
        <f t="shared" si="13"/>
        <v>0.55079999999999996</v>
      </c>
      <c r="AX4" s="37"/>
    </row>
    <row r="5" spans="1:50" ht="14.45" customHeight="1">
      <c r="A5" s="26">
        <v>5</v>
      </c>
      <c r="B5" s="27"/>
      <c r="C5" s="27"/>
      <c r="D5" s="27" t="s">
        <v>3</v>
      </c>
      <c r="E5" s="27"/>
      <c r="F5" s="27" t="s">
        <v>4</v>
      </c>
      <c r="G5" s="44" t="s">
        <v>61</v>
      </c>
      <c r="H5" s="44" t="s">
        <v>63</v>
      </c>
      <c r="I5" s="44" t="s">
        <v>53</v>
      </c>
      <c r="J5" s="46" t="s">
        <v>62</v>
      </c>
      <c r="K5" s="44" t="s">
        <v>54</v>
      </c>
      <c r="L5" s="27"/>
      <c r="M5" s="44" t="s">
        <v>55</v>
      </c>
      <c r="N5" s="48" t="s">
        <v>60</v>
      </c>
      <c r="O5" s="47" t="s">
        <v>70</v>
      </c>
      <c r="P5" s="47" t="s">
        <v>71</v>
      </c>
      <c r="Q5" s="27"/>
      <c r="R5" s="28"/>
      <c r="S5" s="29">
        <v>4.95</v>
      </c>
      <c r="T5" s="27" t="s">
        <v>64</v>
      </c>
      <c r="U5" s="40">
        <v>58</v>
      </c>
      <c r="V5" s="40">
        <v>32</v>
      </c>
      <c r="W5" s="40">
        <v>75</v>
      </c>
      <c r="X5" s="30">
        <v>10</v>
      </c>
      <c r="Y5" s="31">
        <v>8</v>
      </c>
      <c r="Z5" s="45">
        <f t="shared" si="0"/>
        <v>0.13919999999999999</v>
      </c>
      <c r="AA5" s="32">
        <f t="shared" si="1"/>
        <v>3736</v>
      </c>
      <c r="AB5" s="27">
        <v>2500</v>
      </c>
      <c r="AC5" s="33">
        <f t="shared" si="2"/>
        <v>0.67</v>
      </c>
      <c r="AD5" s="27" t="s">
        <v>52</v>
      </c>
      <c r="AE5" s="34">
        <v>0.435</v>
      </c>
      <c r="AF5" s="33">
        <f t="shared" si="3"/>
        <v>2.15</v>
      </c>
      <c r="AG5" s="33">
        <f t="shared" si="4"/>
        <v>7.77</v>
      </c>
      <c r="AH5" s="34">
        <v>0.1</v>
      </c>
      <c r="AI5" s="33">
        <f t="shared" si="5"/>
        <v>2.12</v>
      </c>
      <c r="AJ5" s="34">
        <v>0.1</v>
      </c>
      <c r="AK5" s="33">
        <f t="shared" si="6"/>
        <v>2.12</v>
      </c>
      <c r="AL5" s="34">
        <v>0.1</v>
      </c>
      <c r="AM5" s="33">
        <f t="shared" si="7"/>
        <v>2.12</v>
      </c>
      <c r="AN5" s="33">
        <f t="shared" si="8"/>
        <v>1.44</v>
      </c>
      <c r="AO5" s="34">
        <v>8.43E-2</v>
      </c>
      <c r="AP5" s="33">
        <f t="shared" si="9"/>
        <v>1.79</v>
      </c>
      <c r="AQ5" s="33">
        <f t="shared" si="10"/>
        <v>9.59</v>
      </c>
      <c r="AR5" s="33">
        <f t="shared" si="11"/>
        <v>17.36</v>
      </c>
      <c r="AS5" s="35">
        <f t="shared" si="12"/>
        <v>0.18110000000000001</v>
      </c>
      <c r="AT5" s="36">
        <v>21.2</v>
      </c>
      <c r="AU5" s="33">
        <v>22.26</v>
      </c>
      <c r="AV5" s="36">
        <v>49.55</v>
      </c>
      <c r="AW5" s="35">
        <f t="shared" si="13"/>
        <v>0.55079999999999996</v>
      </c>
      <c r="AX5" s="37"/>
    </row>
    <row r="6" spans="1:50" ht="14.45" customHeight="1">
      <c r="A6" s="26">
        <v>6</v>
      </c>
      <c r="B6" s="27"/>
      <c r="C6" s="27"/>
      <c r="D6" s="27" t="s">
        <v>3</v>
      </c>
      <c r="E6" s="27"/>
      <c r="F6" s="27" t="s">
        <v>4</v>
      </c>
      <c r="G6" s="44" t="s">
        <v>61</v>
      </c>
      <c r="H6" s="44" t="s">
        <v>63</v>
      </c>
      <c r="I6" s="44" t="s">
        <v>53</v>
      </c>
      <c r="J6" s="46" t="s">
        <v>62</v>
      </c>
      <c r="K6" s="44" t="s">
        <v>54</v>
      </c>
      <c r="L6" s="27"/>
      <c r="M6" s="44" t="s">
        <v>55</v>
      </c>
      <c r="N6" s="48" t="s">
        <v>57</v>
      </c>
      <c r="O6" s="47" t="s">
        <v>72</v>
      </c>
      <c r="P6" s="47" t="s">
        <v>73</v>
      </c>
      <c r="Q6" s="27"/>
      <c r="R6" s="28"/>
      <c r="S6" s="29">
        <v>4.95</v>
      </c>
      <c r="T6" s="27" t="s">
        <v>64</v>
      </c>
      <c r="U6" s="40">
        <v>58</v>
      </c>
      <c r="V6" s="40">
        <v>32</v>
      </c>
      <c r="W6" s="40">
        <v>75</v>
      </c>
      <c r="X6" s="30">
        <v>10</v>
      </c>
      <c r="Y6" s="31">
        <v>8</v>
      </c>
      <c r="Z6" s="45">
        <f t="shared" si="0"/>
        <v>0.13919999999999999</v>
      </c>
      <c r="AA6" s="32">
        <f t="shared" si="1"/>
        <v>3736</v>
      </c>
      <c r="AB6" s="27">
        <v>2500</v>
      </c>
      <c r="AC6" s="33">
        <f t="shared" si="2"/>
        <v>0.67</v>
      </c>
      <c r="AD6" s="27" t="s">
        <v>52</v>
      </c>
      <c r="AE6" s="34">
        <v>0.435</v>
      </c>
      <c r="AF6" s="33">
        <f t="shared" si="3"/>
        <v>2.15</v>
      </c>
      <c r="AG6" s="33">
        <f t="shared" si="4"/>
        <v>7.77</v>
      </c>
      <c r="AH6" s="34">
        <v>0.1</v>
      </c>
      <c r="AI6" s="33">
        <f t="shared" si="5"/>
        <v>2.12</v>
      </c>
      <c r="AJ6" s="34">
        <v>0.1</v>
      </c>
      <c r="AK6" s="33">
        <f t="shared" si="6"/>
        <v>2.12</v>
      </c>
      <c r="AL6" s="34">
        <v>0.1</v>
      </c>
      <c r="AM6" s="33">
        <f t="shared" si="7"/>
        <v>2.12</v>
      </c>
      <c r="AN6" s="33">
        <f t="shared" si="8"/>
        <v>1.44</v>
      </c>
      <c r="AO6" s="34">
        <v>8.43E-2</v>
      </c>
      <c r="AP6" s="33">
        <f t="shared" si="9"/>
        <v>1.79</v>
      </c>
      <c r="AQ6" s="33">
        <f t="shared" si="10"/>
        <v>9.59</v>
      </c>
      <c r="AR6" s="33">
        <f t="shared" si="11"/>
        <v>17.36</v>
      </c>
      <c r="AS6" s="35">
        <f t="shared" si="12"/>
        <v>0.18110000000000001</v>
      </c>
      <c r="AT6" s="36">
        <v>21.2</v>
      </c>
      <c r="AU6" s="33">
        <v>22.26</v>
      </c>
      <c r="AV6" s="36">
        <v>49.55</v>
      </c>
      <c r="AW6" s="35">
        <f t="shared" si="13"/>
        <v>0.55079999999999996</v>
      </c>
      <c r="AX6" s="37"/>
    </row>
  </sheetData>
  <sheetProtection insertRows="0" deleteRows="0" sort="0"/>
  <protectedRanges>
    <protectedRange sqref="AT1 AO1 A7:J182 L7:AX182 A2:AX6" name="Range1"/>
    <protectedRange sqref="K7:K193" name="Range1_1"/>
  </protectedRanges>
  <phoneticPr fontId="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282F771-F39E-462F-B199-73527ACC5556}">
          <x14:formula1>
            <xm:f>#REF!</xm:f>
          </x14:formula1>
          <xm:sqref>D2:D6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T2:T6</xm:sqref>
        </x14:dataValidation>
        <x14:dataValidation type="list" allowBlank="1" showInputMessage="1" showErrorMessage="1" xr:uid="{4E16F472-66D0-40CC-9AD3-630C24284F60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2026-02-24T06:27:23Z</dcterms:modified>
</cp:coreProperties>
</file>