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0E55773C-D4A9-4FE8-BB75-9B662A725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Item!$A$1:$BB$25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5" i="5" l="1"/>
  <c r="AU25" i="5"/>
  <c r="AR25" i="5"/>
  <c r="AP25" i="5"/>
  <c r="AN25" i="5"/>
  <c r="AL25" i="5"/>
  <c r="AI25" i="5"/>
  <c r="AB25" i="5"/>
  <c r="AD25" i="5" s="1"/>
  <c r="AF25" i="5" s="1"/>
  <c r="BB24" i="5"/>
  <c r="AU24" i="5"/>
  <c r="AR24" i="5"/>
  <c r="AP24" i="5"/>
  <c r="AN24" i="5"/>
  <c r="AL24" i="5"/>
  <c r="AI24" i="5"/>
  <c r="AB24" i="5"/>
  <c r="AD24" i="5" s="1"/>
  <c r="AF24" i="5" s="1"/>
  <c r="AJ24" i="5" s="1"/>
  <c r="BB23" i="5"/>
  <c r="AU23" i="5"/>
  <c r="AR23" i="5"/>
  <c r="AP23" i="5"/>
  <c r="AN23" i="5"/>
  <c r="AL23" i="5"/>
  <c r="AI23" i="5"/>
  <c r="AB23" i="5"/>
  <c r="AD23" i="5" s="1"/>
  <c r="AF23" i="5" s="1"/>
  <c r="AJ23" i="5" s="1"/>
  <c r="BB22" i="5"/>
  <c r="AU22" i="5"/>
  <c r="AR22" i="5"/>
  <c r="AP22" i="5"/>
  <c r="AN22" i="5"/>
  <c r="AL22" i="5"/>
  <c r="AI22" i="5"/>
  <c r="AB22" i="5"/>
  <c r="AD22" i="5" s="1"/>
  <c r="AF22" i="5" s="1"/>
  <c r="AJ22" i="5" s="1"/>
  <c r="BB21" i="5"/>
  <c r="AU21" i="5"/>
  <c r="AR21" i="5"/>
  <c r="AP21" i="5"/>
  <c r="AN21" i="5"/>
  <c r="AL21" i="5"/>
  <c r="AI21" i="5"/>
  <c r="AB21" i="5"/>
  <c r="AD21" i="5" s="1"/>
  <c r="AF21" i="5" s="1"/>
  <c r="AJ21" i="5" s="1"/>
  <c r="BB20" i="5"/>
  <c r="AU20" i="5"/>
  <c r="AR20" i="5"/>
  <c r="AP20" i="5"/>
  <c r="AN20" i="5"/>
  <c r="AL20" i="5"/>
  <c r="AI20" i="5"/>
  <c r="AB20" i="5"/>
  <c r="AD20" i="5" s="1"/>
  <c r="AF20" i="5" s="1"/>
  <c r="AJ20" i="5" s="1"/>
  <c r="BB19" i="5"/>
  <c r="AU19" i="5"/>
  <c r="AR19" i="5"/>
  <c r="AP19" i="5"/>
  <c r="AN19" i="5"/>
  <c r="AL19" i="5"/>
  <c r="AI19" i="5"/>
  <c r="AB19" i="5"/>
  <c r="AD19" i="5" s="1"/>
  <c r="AF19" i="5" s="1"/>
  <c r="BB18" i="5"/>
  <c r="AU18" i="5"/>
  <c r="AR18" i="5"/>
  <c r="AP18" i="5"/>
  <c r="AN18" i="5"/>
  <c r="AL18" i="5"/>
  <c r="AI18" i="5"/>
  <c r="AB18" i="5"/>
  <c r="AD18" i="5" s="1"/>
  <c r="AF18" i="5" s="1"/>
  <c r="BB17" i="5"/>
  <c r="AU17" i="5"/>
  <c r="AR17" i="5"/>
  <c r="AP17" i="5"/>
  <c r="AN17" i="5"/>
  <c r="AL17" i="5"/>
  <c r="AI17" i="5"/>
  <c r="AB17" i="5"/>
  <c r="AD17" i="5" s="1"/>
  <c r="AF17" i="5" s="1"/>
  <c r="BB16" i="5"/>
  <c r="AU16" i="5"/>
  <c r="AR16" i="5"/>
  <c r="AP16" i="5"/>
  <c r="AN16" i="5"/>
  <c r="AL16" i="5"/>
  <c r="AI16" i="5"/>
  <c r="AB16" i="5"/>
  <c r="AD16" i="5" s="1"/>
  <c r="AF16" i="5" s="1"/>
  <c r="BB15" i="5"/>
  <c r="AU15" i="5"/>
  <c r="AR15" i="5"/>
  <c r="AP15" i="5"/>
  <c r="AN15" i="5"/>
  <c r="AL15" i="5"/>
  <c r="AI15" i="5"/>
  <c r="AB15" i="5"/>
  <c r="AD15" i="5" s="1"/>
  <c r="AF15" i="5" s="1"/>
  <c r="BB14" i="5"/>
  <c r="AU14" i="5"/>
  <c r="AR14" i="5"/>
  <c r="AP14" i="5"/>
  <c r="AN14" i="5"/>
  <c r="AL14" i="5"/>
  <c r="AI14" i="5"/>
  <c r="AB14" i="5"/>
  <c r="AD14" i="5" s="1"/>
  <c r="AF14" i="5" s="1"/>
  <c r="BB13" i="5"/>
  <c r="AU13" i="5"/>
  <c r="AR13" i="5"/>
  <c r="AP13" i="5"/>
  <c r="AN13" i="5"/>
  <c r="AL13" i="5"/>
  <c r="AI13" i="5"/>
  <c r="AB13" i="5"/>
  <c r="AD13" i="5" s="1"/>
  <c r="AF13" i="5" s="1"/>
  <c r="BB12" i="5"/>
  <c r="AU12" i="5"/>
  <c r="AR12" i="5"/>
  <c r="AP12" i="5"/>
  <c r="AN12" i="5"/>
  <c r="AL12" i="5"/>
  <c r="AI12" i="5"/>
  <c r="AB12" i="5"/>
  <c r="AD12" i="5" s="1"/>
  <c r="AF12" i="5" s="1"/>
  <c r="BB11" i="5"/>
  <c r="AU11" i="5"/>
  <c r="AR11" i="5"/>
  <c r="AP11" i="5"/>
  <c r="AN11" i="5"/>
  <c r="AL11" i="5"/>
  <c r="AI11" i="5"/>
  <c r="AB11" i="5"/>
  <c r="AD11" i="5" s="1"/>
  <c r="AF11" i="5" s="1"/>
  <c r="BB10" i="5"/>
  <c r="AU10" i="5"/>
  <c r="AR10" i="5"/>
  <c r="AP10" i="5"/>
  <c r="AN10" i="5"/>
  <c r="AL10" i="5"/>
  <c r="AI10" i="5"/>
  <c r="AB10" i="5"/>
  <c r="AD10" i="5" s="1"/>
  <c r="AF10" i="5" s="1"/>
  <c r="BB9" i="5"/>
  <c r="AU9" i="5"/>
  <c r="AR9" i="5"/>
  <c r="AP9" i="5"/>
  <c r="AN9" i="5"/>
  <c r="AL9" i="5"/>
  <c r="AI9" i="5"/>
  <c r="AB9" i="5"/>
  <c r="AD9" i="5" s="1"/>
  <c r="AF9" i="5" s="1"/>
  <c r="BB8" i="5"/>
  <c r="AU8" i="5"/>
  <c r="AR8" i="5"/>
  <c r="AP8" i="5"/>
  <c r="AN8" i="5"/>
  <c r="AL8" i="5"/>
  <c r="AI8" i="5"/>
  <c r="AB8" i="5"/>
  <c r="AD8" i="5" s="1"/>
  <c r="AF8" i="5" s="1"/>
  <c r="BB7" i="5"/>
  <c r="AU7" i="5"/>
  <c r="AR7" i="5"/>
  <c r="AP7" i="5"/>
  <c r="AN7" i="5"/>
  <c r="AL7" i="5"/>
  <c r="AI7" i="5"/>
  <c r="AB7" i="5"/>
  <c r="AD7" i="5" s="1"/>
  <c r="AF7" i="5" s="1"/>
  <c r="BB6" i="5"/>
  <c r="AU6" i="5"/>
  <c r="AR6" i="5"/>
  <c r="AP6" i="5"/>
  <c r="AN6" i="5"/>
  <c r="AL6" i="5"/>
  <c r="AI6" i="5"/>
  <c r="AB6" i="5"/>
  <c r="AD6" i="5" s="1"/>
  <c r="AF6" i="5" s="1"/>
  <c r="BB5" i="5"/>
  <c r="AU5" i="5"/>
  <c r="AR5" i="5"/>
  <c r="AP5" i="5"/>
  <c r="AN5" i="5"/>
  <c r="AL5" i="5"/>
  <c r="AI5" i="5"/>
  <c r="AB5" i="5"/>
  <c r="AD5" i="5" s="1"/>
  <c r="AF5" i="5" s="1"/>
  <c r="AJ8" i="5" l="1"/>
  <c r="AJ9" i="5"/>
  <c r="AJ10" i="5"/>
  <c r="AJ11" i="5"/>
  <c r="AJ12" i="5"/>
  <c r="AJ13" i="5"/>
  <c r="AJ14" i="5"/>
  <c r="AJ15" i="5"/>
  <c r="AJ16" i="5"/>
  <c r="AJ17" i="5"/>
  <c r="AJ25" i="5"/>
  <c r="AV24" i="5"/>
  <c r="AW24" i="5" s="1"/>
  <c r="AX24" i="5" s="1"/>
  <c r="AV14" i="5"/>
  <c r="AV16" i="5"/>
  <c r="AW16" i="5" s="1"/>
  <c r="AX16" i="5" s="1"/>
  <c r="AJ5" i="5"/>
  <c r="AJ6" i="5"/>
  <c r="AV12" i="5"/>
  <c r="AW12" i="5" s="1"/>
  <c r="AV15" i="5"/>
  <c r="AV17" i="5"/>
  <c r="AV19" i="5"/>
  <c r="AV6" i="5"/>
  <c r="AV7" i="5"/>
  <c r="AV8" i="5"/>
  <c r="AW8" i="5" s="1"/>
  <c r="AV10" i="5"/>
  <c r="AW10" i="5" s="1"/>
  <c r="AV18" i="5"/>
  <c r="AV20" i="5"/>
  <c r="AW20" i="5" s="1"/>
  <c r="AV22" i="5"/>
  <c r="AW22" i="5" s="1"/>
  <c r="BA22" i="5" s="1"/>
  <c r="AV5" i="5"/>
  <c r="AJ7" i="5"/>
  <c r="AV9" i="5"/>
  <c r="AW9" i="5" s="1"/>
  <c r="AV11" i="5"/>
  <c r="AW11" i="5" s="1"/>
  <c r="AV13" i="5"/>
  <c r="AJ18" i="5"/>
  <c r="AJ19" i="5"/>
  <c r="AV21" i="5"/>
  <c r="AW21" i="5" s="1"/>
  <c r="AV23" i="5"/>
  <c r="AW23" i="5" s="1"/>
  <c r="AV25" i="5"/>
  <c r="AW25" i="5" s="1"/>
  <c r="AX25" i="5" s="1"/>
  <c r="AW17" i="5" l="1"/>
  <c r="AW15" i="5"/>
  <c r="BA15" i="5" s="1"/>
  <c r="AW13" i="5"/>
  <c r="AX13" i="5" s="1"/>
  <c r="AW14" i="5"/>
  <c r="BA14" i="5" s="1"/>
  <c r="AW5" i="5"/>
  <c r="AW7" i="5"/>
  <c r="BA24" i="5"/>
  <c r="AW18" i="5"/>
  <c r="BA18" i="5" s="1"/>
  <c r="BA13" i="5"/>
  <c r="BA12" i="5"/>
  <c r="AX12" i="5"/>
  <c r="BA21" i="5"/>
  <c r="AX21" i="5"/>
  <c r="AX14" i="5"/>
  <c r="BA16" i="5"/>
  <c r="AX15" i="5"/>
  <c r="BA25" i="5"/>
  <c r="AW19" i="5"/>
  <c r="BA19" i="5" s="1"/>
  <c r="AW6" i="5"/>
  <c r="AX6" i="5" s="1"/>
  <c r="BA9" i="5"/>
  <c r="AX9" i="5"/>
  <c r="AX8" i="5"/>
  <c r="BA8" i="5"/>
  <c r="BA20" i="5"/>
  <c r="AX20" i="5"/>
  <c r="AX17" i="5"/>
  <c r="BA17" i="5"/>
  <c r="AX23" i="5"/>
  <c r="BA23" i="5"/>
  <c r="AX11" i="5"/>
  <c r="BA11" i="5"/>
  <c r="BA10" i="5"/>
  <c r="AX10" i="5"/>
  <c r="AX22" i="5"/>
  <c r="AX5" i="5"/>
  <c r="BA5" i="5"/>
  <c r="AX19" i="5" l="1"/>
  <c r="AX7" i="5"/>
  <c r="BA7" i="5"/>
  <c r="AX18" i="5"/>
  <c r="BA6" i="5"/>
  <c r="AU2" i="5" l="1"/>
  <c r="AU3" i="5"/>
  <c r="AU4" i="5"/>
  <c r="AR2" i="5" l="1"/>
  <c r="AR3" i="5"/>
  <c r="AR4" i="5"/>
  <c r="AI2" i="5"/>
  <c r="AI3" i="5"/>
  <c r="AI4" i="5"/>
  <c r="BB2" i="5"/>
  <c r="BB3" i="5"/>
  <c r="BB4" i="5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AP2" i="5"/>
  <c r="AN2" i="5"/>
  <c r="AL2" i="5"/>
  <c r="AB2" i="5"/>
  <c r="AD2" i="5" s="1"/>
  <c r="AF2" i="5" s="1"/>
  <c r="AV3" i="5" l="1"/>
  <c r="AJ2" i="5"/>
  <c r="AV2" i="5"/>
  <c r="AV4" i="5"/>
  <c r="AJ4" i="5"/>
  <c r="AJ3" i="5"/>
  <c r="AW2" i="5" l="1"/>
  <c r="AW4" i="5"/>
  <c r="AX4" i="5" s="1"/>
  <c r="AW3" i="5"/>
  <c r="BA2" i="5" l="1"/>
  <c r="AX2" i="5"/>
  <c r="BA3" i="5"/>
  <c r="AX3" i="5"/>
  <c r="BA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<sst xmlns="http://schemas.openxmlformats.org/spreadsheetml/2006/main" count="424" uniqueCount="133">
  <si>
    <t>Brand</t>
  </si>
  <si>
    <t>Package Type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</si>
  <si>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</si>
  <si>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</si>
  <si>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</si>
  <si>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</si>
  <si>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</si>
  <si>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</si>
  <si>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</si>
  <si>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</si>
  <si>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</si>
  <si>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</si>
  <si>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</si>
  <si>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</si>
  <si>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</si>
  <si>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</si>
  <si>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</si>
  <si>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</si>
  <si>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</si>
  <si>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</si>
  <si>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</si>
  <si>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</si>
  <si>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</si>
  <si>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</si>
  <si>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</si>
  <si>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</si>
  <si>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</si>
  <si>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</si>
  <si>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</si>
  <si>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</si>
  <si>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</si>
  <si>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</si>
  <si>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</si>
  <si>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</si>
  <si>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</si>
  <si>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</si>
  <si>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</si>
  <si>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</si>
  <si>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</si>
  <si>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</si>
  <si>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</si>
  <si>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</si>
  <si>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</si>
  <si>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</si>
  <si>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</si>
  <si>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</si>
  <si>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</si>
  <si>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</si>
  <si>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</si>
  <si>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</si>
  <si>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</si>
  <si>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</si>
  <si>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</si>
  <si>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</si>
  <si>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</si>
  <si>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</si>
  <si>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</si>
  <si>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King:108"x102"/20"x40"(4)/78"x80"+14"</t>
    <phoneticPr fontId="16" type="noConversion"/>
  </si>
  <si>
    <t>Queen:90"x102"/20"x30"(4)/60"x80"+14"</t>
  </si>
  <si>
    <t>Full: 86"x96"/20"x30"(4)/54"x75"+14"</t>
  </si>
  <si>
    <t>100% polyester, printed</t>
    <phoneticPr fontId="16" type="noConversion"/>
  </si>
  <si>
    <t>With 2 extra white(11-0601TCX ) pillowcases</t>
    <phoneticPr fontId="16" type="noConversion"/>
  </si>
  <si>
    <t>Print Sheet Set</t>
    <phoneticPr fontId="16" type="noConversion"/>
  </si>
  <si>
    <t>6302.22.2020</t>
    <phoneticPr fontId="16" type="noConversion"/>
  </si>
  <si>
    <t>100% polyester, printed brushed polyester microfiber sheets, 4" single needle hem, PVC bag with inserts</t>
    <phoneticPr fontId="16" type="noConversion"/>
  </si>
  <si>
    <t xml:space="preserve">100% Polyester Microfiber Sheet Set 6pcs </t>
    <phoneticPr fontId="16" type="noConversion"/>
  </si>
  <si>
    <t>ANTIQUE SAGE</t>
    <phoneticPr fontId="16" type="noConversion"/>
  </si>
  <si>
    <t>ANTIQUE BLUSH</t>
  </si>
  <si>
    <t xml:space="preserve">TURKISH BLUE </t>
    <phoneticPr fontId="16" type="noConversion"/>
  </si>
  <si>
    <t>TURKISH SAGE</t>
    <phoneticPr fontId="16" type="noConversion"/>
  </si>
  <si>
    <t>PARIS TOILE WHITE</t>
  </si>
  <si>
    <t xml:space="preserve"> VINE MOTIF WHITE</t>
    <phoneticPr fontId="16" type="noConversion"/>
  </si>
  <si>
    <t xml:space="preserve">  FERN WHITE</t>
    <phoneticPr fontId="16" type="noConversion"/>
  </si>
  <si>
    <t xml:space="preserve"> BOHO STAMP WHITE</t>
    <phoneticPr fontId="16" type="noConversion"/>
  </si>
  <si>
    <t>Licensor</t>
    <phoneticPr fontId="16" type="noConversion"/>
  </si>
  <si>
    <t>100238598FL</t>
    <phoneticPr fontId="16" type="noConversion"/>
  </si>
  <si>
    <t>100238599FL</t>
    <phoneticPr fontId="16" type="noConversion"/>
  </si>
  <si>
    <t>100238598KG</t>
    <phoneticPr fontId="16" type="noConversion"/>
  </si>
  <si>
    <t>100238598QN</t>
    <phoneticPr fontId="16" type="noConversion"/>
  </si>
  <si>
    <t>100238599QN</t>
    <phoneticPr fontId="16" type="noConversion"/>
  </si>
  <si>
    <t>100238599KG</t>
    <phoneticPr fontId="16" type="noConversion"/>
  </si>
  <si>
    <t>100238597QN</t>
    <phoneticPr fontId="16" type="noConversion"/>
  </si>
  <si>
    <t>100238597KG</t>
    <phoneticPr fontId="16" type="noConversion"/>
  </si>
  <si>
    <t>100238597FL</t>
    <phoneticPr fontId="16" type="noConversion"/>
  </si>
  <si>
    <t>100238596FL</t>
    <phoneticPr fontId="16" type="noConversion"/>
  </si>
  <si>
    <t>100238596QN</t>
    <phoneticPr fontId="16" type="noConversion"/>
  </si>
  <si>
    <t>100238596KG</t>
    <phoneticPr fontId="16" type="noConversion"/>
  </si>
  <si>
    <t>100238602FL</t>
  </si>
  <si>
    <t>100238602QN</t>
  </si>
  <si>
    <t>100238602KG</t>
  </si>
  <si>
    <t>194138729633</t>
    <phoneticPr fontId="16" type="noConversion"/>
  </si>
  <si>
    <t>194138729626</t>
    <phoneticPr fontId="16" type="noConversion"/>
  </si>
  <si>
    <t>100238600FL</t>
  </si>
  <si>
    <t>100238600QN</t>
  </si>
  <si>
    <t>100238600KG</t>
  </si>
  <si>
    <t>194138729558</t>
    <phoneticPr fontId="16" type="noConversion"/>
  </si>
  <si>
    <t>194138729572</t>
    <phoneticPr fontId="16" type="noConversion"/>
  </si>
  <si>
    <t>194138729565</t>
    <phoneticPr fontId="16" type="noConversion"/>
  </si>
  <si>
    <t>100238601FL</t>
  </si>
  <si>
    <t>100238601QN</t>
  </si>
  <si>
    <t>100238601KG</t>
  </si>
  <si>
    <t>194138729589</t>
    <phoneticPr fontId="16" type="noConversion"/>
  </si>
  <si>
    <t>194138729602</t>
    <phoneticPr fontId="16" type="noConversion"/>
  </si>
  <si>
    <t>194138729596</t>
    <phoneticPr fontId="16" type="noConversion"/>
  </si>
  <si>
    <t>100238595FL</t>
  </si>
  <si>
    <t>100238595QN</t>
  </si>
  <si>
    <t>100238595KG</t>
  </si>
  <si>
    <t>194138729428</t>
    <phoneticPr fontId="16" type="noConversion"/>
  </si>
  <si>
    <t>194138729411</t>
    <phoneticPr fontId="16" type="noConversion"/>
  </si>
  <si>
    <t>MST20-6351</t>
    <phoneticPr fontId="16" type="noConversion"/>
  </si>
  <si>
    <t>MST20-6352</t>
  </si>
  <si>
    <t>MST20-6353</t>
  </si>
  <si>
    <t>MST20-6354</t>
  </si>
  <si>
    <t>MST20-6355</t>
  </si>
  <si>
    <t>MST20-6356</t>
  </si>
  <si>
    <t>MST20-6357</t>
  </si>
  <si>
    <t>MST20-6358</t>
  </si>
  <si>
    <t>MST20-6359</t>
  </si>
  <si>
    <t>MST20-6360</t>
  </si>
  <si>
    <t>MST20-6361</t>
  </si>
  <si>
    <t>MST20-6362</t>
  </si>
  <si>
    <t>MST20-6363</t>
  </si>
  <si>
    <t>MST20-6364</t>
  </si>
  <si>
    <t>MST20-6365</t>
  </si>
  <si>
    <t>MST20-6366</t>
  </si>
  <si>
    <t>MST20-6367</t>
  </si>
  <si>
    <t>MST20-6368</t>
  </si>
  <si>
    <t>MST20-6369</t>
  </si>
  <si>
    <t>MST20-6370</t>
  </si>
  <si>
    <t>MST20-6371</t>
  </si>
  <si>
    <t>MST20-6372</t>
  </si>
  <si>
    <t>MST20-6373</t>
  </si>
  <si>
    <t>MST20-6374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</si>
</sst>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[$-409]dd/mmm/yy;@"/>
    <numFmt numFmtId="181" formatCode="0.0%"/>
    <numFmt numFmtId="182" formatCode="0.0"/>
    <numFmt numFmtId="183" formatCode="0.000"/>
    <numFmt numFmtId="185" formatCode="_-[$$-409]* #,##0.00_ ;_-[$$-409]* \-#,##0.00\ ;_-[$$-409]* &quot;-&quot;??_ ;_-@_ "/>
    <numFmt numFmtId="186" formatCode="_ &quot;Rs.&quot;\ * #,##0.00_ ;_ &quot;Rs.&quot;\ * \-#,##0.00_ ;_ &quot;Rs.&quot;\ * &quot;-&quot;??_ ;_ @_ "/>
    <numFmt numFmtId="189" formatCode="0.0000"/>
    <numFmt numFmtId="193" formatCode="0_);\(0\)"/>
  </numFmts>
  <fonts count="21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7">
    <xf numFmtId="0" fontId="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8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80" fontId="11" fillId="0" borderId="0"/>
    <xf numFmtId="0" fontId="10" fillId="0" borderId="0"/>
    <xf numFmtId="9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9" fontId="10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56">
    <xf numFmtId="0" fontId="0" fillId="0" borderId="0" xfId="0"/>
    <xf numFmtId="0" fontId="10" fillId="0" borderId="0" xfId="4" applyAlignment="1">
      <alignment horizontal="center" wrapText="1"/>
    </xf>
    <xf numFmtId="0" fontId="10" fillId="0" borderId="0" xfId="4" applyAlignment="1">
      <alignment wrapText="1"/>
    </xf>
    <xf numFmtId="10" fontId="10" fillId="0" borderId="0" xfId="4" applyNumberFormat="1" applyAlignment="1">
      <alignment wrapText="1"/>
    </xf>
    <xf numFmtId="178" fontId="10" fillId="0" borderId="0" xfId="4" applyNumberFormat="1" applyAlignment="1">
      <alignment wrapText="1"/>
    </xf>
    <xf numFmtId="0" fontId="9" fillId="0" borderId="1" xfId="4" applyFont="1" applyBorder="1" applyAlignment="1">
      <alignment horizontal="center" wrapText="1"/>
    </xf>
    <xf numFmtId="0" fontId="9" fillId="5" borderId="1" xfId="4" applyFont="1" applyFill="1" applyBorder="1" applyAlignment="1">
      <alignment horizontal="center" wrapText="1"/>
    </xf>
    <xf numFmtId="0" fontId="14" fillId="5" borderId="1" xfId="4" applyFont="1" applyFill="1" applyBorder="1" applyAlignment="1">
      <alignment horizontal="center" wrapText="1"/>
    </xf>
    <xf numFmtId="0" fontId="14" fillId="6" borderId="1" xfId="4" applyFont="1" applyFill="1" applyBorder="1" applyAlignment="1">
      <alignment horizontal="center" wrapText="1"/>
    </xf>
    <xf numFmtId="0" fontId="9" fillId="6" borderId="1" xfId="4" applyFont="1" applyFill="1" applyBorder="1" applyAlignment="1">
      <alignment horizontal="center" wrapText="1"/>
    </xf>
    <xf numFmtId="178" fontId="9" fillId="7" borderId="2" xfId="4" applyNumberFormat="1" applyFont="1" applyFill="1" applyBorder="1" applyAlignment="1">
      <alignment horizontal="center" wrapText="1"/>
    </xf>
    <xf numFmtId="0" fontId="14" fillId="0" borderId="1" xfId="4" applyFont="1" applyBorder="1" applyAlignment="1">
      <alignment horizontal="center" wrapText="1"/>
    </xf>
    <xf numFmtId="2" fontId="9" fillId="0" borderId="1" xfId="4" applyNumberFormat="1" applyFont="1" applyBorder="1" applyAlignment="1">
      <alignment horizontal="center" wrapText="1"/>
    </xf>
    <xf numFmtId="1" fontId="9" fillId="0" borderId="1" xfId="4" applyNumberFormat="1" applyFont="1" applyBorder="1" applyAlignment="1">
      <alignment horizontal="center" wrapText="1"/>
    </xf>
    <xf numFmtId="2" fontId="13" fillId="0" borderId="1" xfId="1" applyNumberFormat="1" applyFont="1" applyBorder="1" applyAlignment="1">
      <alignment wrapText="1"/>
    </xf>
    <xf numFmtId="1" fontId="15" fillId="0" borderId="1" xfId="1" applyNumberFormat="1" applyFont="1" applyBorder="1" applyAlignment="1">
      <alignment wrapText="1"/>
    </xf>
    <xf numFmtId="178" fontId="15" fillId="0" borderId="1" xfId="1" applyNumberFormat="1" applyFont="1" applyBorder="1" applyAlignment="1">
      <alignment wrapText="1"/>
    </xf>
    <xf numFmtId="10" fontId="9" fillId="0" borderId="1" xfId="4" applyNumberFormat="1" applyFont="1" applyBorder="1" applyAlignment="1">
      <alignment horizontal="center" wrapText="1"/>
    </xf>
    <xf numFmtId="178" fontId="15" fillId="6" borderId="1" xfId="1" applyNumberFormat="1" applyFont="1" applyFill="1" applyBorder="1" applyAlignment="1">
      <alignment wrapText="1"/>
    </xf>
    <xf numFmtId="178" fontId="15" fillId="3" borderId="1" xfId="1" applyNumberFormat="1" applyFont="1" applyFill="1" applyBorder="1" applyAlignment="1">
      <alignment wrapText="1"/>
    </xf>
    <xf numFmtId="10" fontId="15" fillId="3" borderId="1" xfId="1" applyNumberFormat="1" applyFont="1" applyFill="1" applyBorder="1" applyAlignment="1">
      <alignment wrapText="1"/>
    </xf>
    <xf numFmtId="178" fontId="13" fillId="8" borderId="1" xfId="1" applyNumberFormat="1" applyFont="1" applyFill="1" applyBorder="1" applyAlignment="1">
      <alignment wrapText="1"/>
    </xf>
    <xf numFmtId="0" fontId="10" fillId="0" borderId="1" xfId="4" applyBorder="1" applyAlignment="1">
      <alignment horizontal="center"/>
    </xf>
    <xf numFmtId="0" fontId="10" fillId="0" borderId="1" xfId="4" applyBorder="1"/>
    <xf numFmtId="179" fontId="10" fillId="0" borderId="1" xfId="4" applyNumberFormat="1" applyBorder="1"/>
    <xf numFmtId="1" fontId="10" fillId="0" borderId="1" xfId="4" applyNumberFormat="1" applyBorder="1"/>
    <xf numFmtId="2" fontId="10" fillId="0" borderId="1" xfId="4" applyNumberFormat="1" applyBorder="1"/>
    <xf numFmtId="1" fontId="10" fillId="2" borderId="1" xfId="4" applyNumberFormat="1" applyFill="1" applyBorder="1"/>
    <xf numFmtId="3" fontId="10" fillId="0" borderId="1" xfId="4" applyNumberFormat="1" applyBorder="1"/>
    <xf numFmtId="178" fontId="10" fillId="2" borderId="1" xfId="4" applyNumberFormat="1" applyFill="1" applyBorder="1"/>
    <xf numFmtId="181" fontId="10" fillId="0" borderId="1" xfId="4" applyNumberFormat="1" applyBorder="1"/>
    <xf numFmtId="10" fontId="10" fillId="0" borderId="1" xfId="4" applyNumberFormat="1" applyBorder="1"/>
    <xf numFmtId="10" fontId="0" fillId="2" borderId="1" xfId="5" applyNumberFormat="1" applyFont="1" applyFill="1" applyBorder="1" applyAlignment="1"/>
    <xf numFmtId="178" fontId="10" fillId="0" borderId="1" xfId="4" applyNumberFormat="1" applyBorder="1"/>
    <xf numFmtId="0" fontId="10" fillId="0" borderId="0" xfId="4"/>
    <xf numFmtId="0" fontId="10" fillId="0" borderId="1" xfId="4" applyBorder="1" applyAlignment="1">
      <alignment wrapText="1"/>
    </xf>
    <xf numFmtId="2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182" fontId="9" fillId="0" borderId="1" xfId="4" applyNumberFormat="1" applyFont="1" applyBorder="1" applyAlignment="1">
      <alignment horizontal="center" wrapText="1"/>
    </xf>
    <xf numFmtId="182" fontId="10" fillId="0" borderId="0" xfId="4" applyNumberFormat="1" applyAlignment="1">
      <alignment wrapText="1"/>
    </xf>
    <xf numFmtId="178" fontId="10" fillId="0" borderId="2" xfId="4" applyNumberFormat="1" applyBorder="1" applyAlignment="1">
      <alignment horizontal="center" wrapText="1"/>
    </xf>
    <xf numFmtId="178" fontId="9" fillId="4" borderId="0" xfId="4" applyNumberFormat="1" applyFont="1" applyFill="1" applyAlignment="1">
      <alignment wrapText="1"/>
    </xf>
    <xf numFmtId="178" fontId="13" fillId="0" borderId="1" xfId="1" applyNumberFormat="1" applyFont="1" applyBorder="1" applyAlignment="1">
      <alignment wrapText="1"/>
    </xf>
    <xf numFmtId="183" fontId="15" fillId="0" borderId="1" xfId="1" applyNumberFormat="1" applyFont="1" applyBorder="1" applyAlignment="1">
      <alignment wrapText="1"/>
    </xf>
    <xf numFmtId="183" fontId="10" fillId="0" borderId="0" xfId="4" applyNumberFormat="1" applyAlignment="1">
      <alignment wrapText="1"/>
    </xf>
    <xf numFmtId="1" fontId="18" fillId="9" borderId="1" xfId="16" applyNumberFormat="1" applyFont="1" applyFill="1" applyBorder="1" applyAlignment="1">
      <alignment horizontal="center" wrapText="1"/>
    </xf>
    <xf numFmtId="0" fontId="18" fillId="9" borderId="1" xfId="16" applyFont="1" applyFill="1" applyBorder="1" applyAlignment="1">
      <alignment horizontal="center" wrapText="1"/>
    </xf>
    <xf numFmtId="0" fontId="18" fillId="9" borderId="4" xfId="16" applyFont="1" applyFill="1" applyBorder="1" applyAlignment="1">
      <alignment horizontal="center" wrapText="1"/>
    </xf>
    <xf numFmtId="0" fontId="11" fillId="0" borderId="1" xfId="19" applyBorder="1" applyAlignment="1">
      <alignment wrapText="1"/>
    </xf>
    <xf numFmtId="189" fontId="10" fillId="2" borderId="1" xfId="4" applyNumberFormat="1" applyFill="1" applyBorder="1"/>
    <xf numFmtId="0" fontId="12" fillId="0" borderId="3" xfId="14" applyFont="1" applyBorder="1" applyAlignment="1">
      <alignment wrapText="1"/>
    </xf>
    <xf numFmtId="178" fontId="20" fillId="0" borderId="1" xfId="4" applyNumberFormat="1" applyFont="1" applyBorder="1"/>
    <xf numFmtId="193" fontId="20" fillId="0" borderId="1" xfId="4" applyNumberFormat="1" applyFont="1" applyBorder="1" applyAlignment="1">
      <alignment horizontal="left"/>
    </xf>
    <xf numFmtId="49" fontId="20" fillId="0" borderId="5" xfId="0" applyNumberFormat="1" applyFont="1" applyBorder="1" applyAlignment="1" applyProtection="1">
      <alignment wrapText="1"/>
      <protection locked="0"/>
    </xf>
    <xf numFmtId="0" fontId="20" fillId="0" borderId="2" xfId="4" applyFont="1" applyBorder="1" applyAlignment="1">
      <alignment wrapText="1"/>
    </xf>
    <xf numFmtId="0" fontId="11" fillId="6" borderId="1" xfId="0" applyFont="1" applyFill="1" applyBorder="1"/>
  </cellXfs>
  <cellStyles count="137">
    <cellStyle name="Currency 2 2 2" xfId="8" xr:uid="{C2EF2C26-C451-44C1-B6BC-05E871A7681D}"/>
    <cellStyle name="Currency_West End Quote Sheet for Fred Meyer20090804-Hellen" xfId="13" xr:uid="{3F6A5B90-59DB-4265-8C47-D7EF4C38B482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HSN-micro fiber comforter set  duvet set and sheet set11-29-2010" xfId="20" xr:uid="{F15B8E12-3D7F-45C7-9924-42E2E6642A72}"/>
    <cellStyle name="Normal_Sheet1" xfId="19" xr:uid="{62B0EAB6-97B0-4CF0-81A6-1AAAEA3EE25E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503698DC-9F8E-4DC1-BE3B-3EF77C5C425B}"/>
    <cellStyle name="百分比 3" xfId="26" xr:uid="{AD21F942-7BA0-424C-BDC0-B5377A319325}"/>
    <cellStyle name="百分比 3 2" xfId="23" xr:uid="{64B3363F-1DCD-4D1B-9389-D2F921D32796}"/>
    <cellStyle name="百分比 3 3" xfId="38" xr:uid="{1A44C4EA-BDD4-4D19-A79D-2D0570F8AC84}"/>
    <cellStyle name="百分比 3 3 2" xfId="62" xr:uid="{6E93C67C-AE36-406A-83A9-82092FE81E11}"/>
    <cellStyle name="百分比 3 3 2 2" xfId="118" xr:uid="{433365F4-50D7-456B-9ED3-944B7464F14B}"/>
    <cellStyle name="百分比 3 3 3" xfId="92" xr:uid="{C5E7E976-3261-4C88-85C3-22674DA33957}"/>
    <cellStyle name="百分比 3 4" xfId="50" xr:uid="{9FD45B15-31CA-4147-95D6-B31C5C18966A}"/>
    <cellStyle name="百分比 3 4 2" xfId="106" xr:uid="{DDCF602A-38C9-41CC-B5EF-E3F31AC3B8FC}"/>
    <cellStyle name="百分比 3 5" xfId="80" xr:uid="{F6C1D645-DFD6-4BB9-8DE7-71818191BCA4}"/>
    <cellStyle name="百分比 4" xfId="21" xr:uid="{6E9E03BC-DE5E-4CDA-AB8F-DC9A4CFF80BE}"/>
    <cellStyle name="百分比 5" xfId="30" xr:uid="{FA2C6C35-28B0-4C90-A420-E1B400CBC0CE}"/>
    <cellStyle name="百分比 5 2" xfId="34" xr:uid="{260BF66D-1181-42B3-8986-C4C31ED9D5BD}"/>
    <cellStyle name="百分比 5 2 2" xfId="46" xr:uid="{7F246ED6-BCAA-4BD4-8769-754A72A7AF70}"/>
    <cellStyle name="百分比 5 2 2 2" xfId="70" xr:uid="{22EE8080-87E2-4B48-A2D4-4F037DBD9A9B}"/>
    <cellStyle name="百分比 5 2 2 2 2" xfId="126" xr:uid="{6C26EDF3-B94F-45FA-AD86-1FC312B597BA}"/>
    <cellStyle name="百分比 5 2 2 3" xfId="100" xr:uid="{1DE4C55F-5001-44A6-8509-7FA2F1BA7A7E}"/>
    <cellStyle name="百分比 5 2 3" xfId="58" xr:uid="{2C61A840-9000-46D0-8A92-812984B01DE9}"/>
    <cellStyle name="百分比 5 2 3 2" xfId="114" xr:uid="{B1F8F422-7736-43CA-9262-9CCA4B46CC8E}"/>
    <cellStyle name="百分比 5 2 4" xfId="88" xr:uid="{6A4889CB-6FD9-4B80-BF49-E9EE06D8F94B}"/>
    <cellStyle name="百分比 5 3" xfId="42" xr:uid="{7BB0209F-8B9A-4358-8821-68B452458B4C}"/>
    <cellStyle name="百分比 5 3 2" xfId="66" xr:uid="{B48B4391-7FCD-4BC6-928B-2A7CC1088BAD}"/>
    <cellStyle name="百分比 5 3 2 2" xfId="122" xr:uid="{7071DB9B-2921-40E6-8B6D-DA878040DF37}"/>
    <cellStyle name="百分比 5 3 3" xfId="96" xr:uid="{4D0DAA47-0F06-4E45-8F40-4564CC008FF6}"/>
    <cellStyle name="百分比 5 4" xfId="54" xr:uid="{C88F6ABF-4FA1-429A-BA56-ADAA8DF9E64A}"/>
    <cellStyle name="百分比 5 4 2" xfId="110" xr:uid="{86505E4C-79B8-45A2-A0B1-1B9864A1B5F0}"/>
    <cellStyle name="百分比 5 5" xfId="84" xr:uid="{3CB33E8C-059E-477B-AA67-191236B5CFCC}"/>
    <cellStyle name="百分比 6" xfId="74" xr:uid="{1993744E-D41A-42B9-A075-1C2DA569C935}"/>
    <cellStyle name="百分比 6 2" xfId="130" xr:uid="{D64141F9-68A2-4133-97B2-6115A0A35211}"/>
    <cellStyle name="百分比 7" xfId="135" xr:uid="{CAF206F0-FC00-4BA4-8DC2-B27D5E704446}"/>
    <cellStyle name="常规" xfId="0" builtinId="0"/>
    <cellStyle name="常规 16" xfId="22" xr:uid="{C76EF7A6-A1F5-4F40-9515-8954AAE10E05}"/>
    <cellStyle name="常规 17 2 3" xfId="18" xr:uid="{BF783874-6243-4BFB-8E72-6850E2080DBC}"/>
    <cellStyle name="常规 17 2 3 2" xfId="35" xr:uid="{34F658B6-DDBA-4DC6-BA13-A8011CECF7F0}"/>
    <cellStyle name="常规 17 2 3 2 2" xfId="59" xr:uid="{5FB5A027-61F1-471E-99ED-70357D083C55}"/>
    <cellStyle name="常规 17 2 3 2 2 2" xfId="115" xr:uid="{F57B1E03-B388-4C08-A6DB-AD4DCBD8120E}"/>
    <cellStyle name="常规 17 2 3 2 3" xfId="89" xr:uid="{B0A9CF1D-58D7-402E-81F6-EC38C72D1F29}"/>
    <cellStyle name="常规 17 2 3 3" xfId="47" xr:uid="{103B3155-2935-46B0-86CF-C3A88A9D246D}"/>
    <cellStyle name="常规 17 2 3 3 2" xfId="103" xr:uid="{66CBC7BE-41D0-4A8B-927C-F88DB52B2F60}"/>
    <cellStyle name="常规 17 2 3 4" xfId="77" xr:uid="{BFF92E5E-F7BB-4F3E-8AE7-85E38CCE5C28}"/>
    <cellStyle name="常规 2" xfId="10" xr:uid="{60209A9D-BCA2-4227-BA6B-2057105E4BCF}"/>
    <cellStyle name="常规 2 5" xfId="16" xr:uid="{2CBB14E9-A932-424E-AD34-2D5C5DBD664C}"/>
    <cellStyle name="常规 3" xfId="27" xr:uid="{205A0566-E73F-4940-97A6-26367F91EA5E}"/>
    <cellStyle name="常规 3 2" xfId="31" xr:uid="{2DF06126-9FA8-4561-A139-1AC5D28E7934}"/>
    <cellStyle name="常规 3 2 2" xfId="43" xr:uid="{AD322C33-A72D-487D-B53D-9552752776CD}"/>
    <cellStyle name="常规 3 2 2 2" xfId="67" xr:uid="{58018DE7-DC80-4CB6-8EBA-26BF2B4F5FFC}"/>
    <cellStyle name="常规 3 2 2 2 2" xfId="123" xr:uid="{E5D9C29C-393B-48BA-AFF8-EA5FB7573A6E}"/>
    <cellStyle name="常规 3 2 2 3" xfId="97" xr:uid="{B98E310D-14FE-4428-B3B7-EDF1FE05385B}"/>
    <cellStyle name="常规 3 2 3" xfId="55" xr:uid="{6E9EBCB4-964E-4312-A509-897CD16B743E}"/>
    <cellStyle name="常规 3 2 3 2" xfId="111" xr:uid="{2FC6F692-51DA-4C8E-BA8C-42C578FBAD55}"/>
    <cellStyle name="常规 3 2 4" xfId="85" xr:uid="{24E90B1D-EDC3-4986-8A83-39D9442DB994}"/>
    <cellStyle name="常规 3 3" xfId="39" xr:uid="{28E5EA66-88CD-409B-B995-2BBB9FDBFC24}"/>
    <cellStyle name="常规 3 3 2" xfId="63" xr:uid="{53D27F1A-C888-4894-870B-096D03945F85}"/>
    <cellStyle name="常规 3 3 2 2" xfId="119" xr:uid="{B4916DFB-9438-4B8A-BC1A-D013743E9B68}"/>
    <cellStyle name="常规 3 3 3" xfId="93" xr:uid="{B79C6EB3-4FBC-4FF3-B605-1F74B57AE486}"/>
    <cellStyle name="常规 3 4" xfId="51" xr:uid="{14E46660-7806-4D95-BC95-1A66E3A385CB}"/>
    <cellStyle name="常规 3 4 2" xfId="107" xr:uid="{EEDDFDC5-E735-4276-9F41-CA6F9CEEE039}"/>
    <cellStyle name="常规 3 5" xfId="81" xr:uid="{BCA40AC4-FBD9-4925-B8FA-18D0F4C4DC3C}"/>
    <cellStyle name="常规 4" xfId="73" xr:uid="{FD4190DE-4EFE-47A2-A533-27DC61A5D92C}"/>
    <cellStyle name="常规 4 2" xfId="129" xr:uid="{1BB94E36-08C5-4EC0-A783-58A174C54C73}"/>
    <cellStyle name="常规 5" xfId="133" xr:uid="{AF2A83D5-F596-492B-9840-8A8ADA01829D}"/>
    <cellStyle name="常规_JC081016A IZZY" xfId="14" xr:uid="{0148FEA8-A976-4E63-81A0-E334FAE89769}"/>
    <cellStyle name="货币 2" xfId="24" xr:uid="{4F2F77BD-6532-49BF-B961-FB518551BDB5}"/>
    <cellStyle name="货币 2 2" xfId="12" xr:uid="{999C6565-3F00-4E6E-9BAE-9A5F97CDAA7B}"/>
    <cellStyle name="货币 2 3" xfId="36" xr:uid="{A9A56268-22C5-49D5-9466-3BC7FAA2C2F6}"/>
    <cellStyle name="货币 2 3 2" xfId="60" xr:uid="{719D615F-D24C-4C0B-AD42-0994300A5F08}"/>
    <cellStyle name="货币 2 3 2 2" xfId="116" xr:uid="{334D7183-A8E0-4E5F-8B11-3952153EE8ED}"/>
    <cellStyle name="货币 2 3 3" xfId="90" xr:uid="{2FB87568-E6C7-42B3-987F-FC5BB4DFCD36}"/>
    <cellStyle name="货币 2 4" xfId="48" xr:uid="{43876A9F-906A-426C-9581-AA8B19589657}"/>
    <cellStyle name="货币 2 4 2" xfId="104" xr:uid="{FA0135BE-FCE6-469C-928A-F072FAB6B1F9}"/>
    <cellStyle name="货币 2 5" xfId="78" xr:uid="{22CF13B5-7811-4E10-BD27-C417354BF35D}"/>
    <cellStyle name="货币 3" xfId="28" xr:uid="{77AD5202-8D35-4615-8CF6-6BBE6B65F8BF}"/>
    <cellStyle name="货币 3 2" xfId="32" xr:uid="{1C3DFE0D-19BB-4F8B-A3DD-72A90FFBB323}"/>
    <cellStyle name="货币 3 2 2" xfId="44" xr:uid="{58BDC0FB-D240-41CC-937A-C958F51CAC6C}"/>
    <cellStyle name="货币 3 2 2 2" xfId="68" xr:uid="{0AC636F7-6305-4902-9A8B-DAA471DBE94E}"/>
    <cellStyle name="货币 3 2 2 2 2" xfId="124" xr:uid="{92CFFD73-A645-49BF-9D6D-F75AA868CCF4}"/>
    <cellStyle name="货币 3 2 2 3" xfId="98" xr:uid="{961FD50B-FD71-4B89-A108-43B40B187A44}"/>
    <cellStyle name="货币 3 2 3" xfId="56" xr:uid="{25705427-8F5C-4492-BA34-F927C3F28649}"/>
    <cellStyle name="货币 3 2 3 2" xfId="112" xr:uid="{311C0851-66D6-49A5-B3C7-E26104B7046F}"/>
    <cellStyle name="货币 3 2 4" xfId="86" xr:uid="{FDC4940B-2ED4-48E7-A155-3AA8D49C701E}"/>
    <cellStyle name="货币 3 3" xfId="40" xr:uid="{E97620EC-CD40-4AF4-AD08-65C8B4EA615D}"/>
    <cellStyle name="货币 3 3 2" xfId="64" xr:uid="{5F90DDAF-15F3-4261-BFA2-50CD3345E45E}"/>
    <cellStyle name="货币 3 3 2 2" xfId="120" xr:uid="{6CF30DC2-D10E-4798-AE5A-70ECDBD6182F}"/>
    <cellStyle name="货币 3 3 3" xfId="94" xr:uid="{0C9F0657-104D-43B5-8DEB-A471C6BE651D}"/>
    <cellStyle name="货币 3 4" xfId="52" xr:uid="{095AED77-2D99-42A0-A5D8-B4C0C2E6CFA8}"/>
    <cellStyle name="货币 3 4 2" xfId="108" xr:uid="{46AF0CAC-7360-4920-A1BB-838413A0DFC0}"/>
    <cellStyle name="货币 3 5" xfId="82" xr:uid="{528C83C8-6865-4790-9CD3-803F18C07EE3}"/>
    <cellStyle name="货币 4" xfId="72" xr:uid="{9AC9F66B-9129-4A23-BE33-4455D0440070}"/>
    <cellStyle name="货币 4 2" xfId="128" xr:uid="{0AC2E293-16C6-4310-B2C8-E8239C9AC089}"/>
    <cellStyle name="货币 5" xfId="75" xr:uid="{B7E67101-17BE-4872-815D-791A70962632}"/>
    <cellStyle name="货币 5 2" xfId="131" xr:uid="{54E1FA3D-CFFD-41AA-A4B3-4FB9CAF91476}"/>
    <cellStyle name="货币 6" xfId="102" xr:uid="{E37AA2DB-F30F-4711-97B5-FF1D926A86B2}"/>
    <cellStyle name="货币 7" xfId="134" xr:uid="{53234F19-3EFA-4510-9F65-41E0765798B8}"/>
    <cellStyle name="千位分隔 2" xfId="25" xr:uid="{77888180-B152-46BE-AE62-195B831C7E07}"/>
    <cellStyle name="千位分隔 2 2" xfId="37" xr:uid="{B919B3E6-7953-4363-9289-8D3AE73CA40B}"/>
    <cellStyle name="千位分隔 2 2 2" xfId="61" xr:uid="{9D6FF5F3-00C5-4897-BF72-629DCF398B08}"/>
    <cellStyle name="千位分隔 2 2 2 2" xfId="117" xr:uid="{B49482DF-1E21-417F-BDDC-D374B48095F9}"/>
    <cellStyle name="千位分隔 2 2 3" xfId="91" xr:uid="{A74CDB08-1B35-46BB-9D8B-DE914EF3EE12}"/>
    <cellStyle name="千位分隔 2 3" xfId="49" xr:uid="{FC61B69C-261A-490D-9D3D-538ECD0ED76C}"/>
    <cellStyle name="千位分隔 2 3 2" xfId="105" xr:uid="{DA175F5C-5CDA-4B65-81FF-5CB3428B2D8D}"/>
    <cellStyle name="千位分隔 2 4" xfId="79" xr:uid="{68D1F83E-B0E8-45AF-9EE9-CA32282F7CBB}"/>
    <cellStyle name="千位分隔 3" xfId="29" xr:uid="{1AA567A4-DBEF-4D20-8382-6E3A808DBD9D}"/>
    <cellStyle name="千位分隔 3 2" xfId="33" xr:uid="{D63F0065-BA69-468B-AB9D-A599DC818948}"/>
    <cellStyle name="千位分隔 3 2 2" xfId="45" xr:uid="{067E6A4E-1180-4E0B-84DE-66F9A29D267E}"/>
    <cellStyle name="千位分隔 3 2 2 2" xfId="69" xr:uid="{DE2AE3D1-8F9C-44D2-A654-EFDDC70B1084}"/>
    <cellStyle name="千位分隔 3 2 2 2 2" xfId="125" xr:uid="{D60234A9-1320-47F4-AF9E-3C6CDEC55938}"/>
    <cellStyle name="千位分隔 3 2 2 3" xfId="99" xr:uid="{1F5CF56D-E4BA-4AEE-B2A8-445C5EB92C4D}"/>
    <cellStyle name="千位分隔 3 2 3" xfId="57" xr:uid="{C2893255-DC65-4E08-A703-D3692FAC2A78}"/>
    <cellStyle name="千位分隔 3 2 3 2" xfId="113" xr:uid="{0699F9A9-38FC-4685-8134-834EFEF4ADF2}"/>
    <cellStyle name="千位分隔 3 2 4" xfId="87" xr:uid="{84F82C21-3CB0-4C45-A103-748E7520F973}"/>
    <cellStyle name="千位分隔 3 3" xfId="41" xr:uid="{A25C1DFE-7830-4744-AAC6-7EF2CB2537F8}"/>
    <cellStyle name="千位分隔 3 3 2" xfId="65" xr:uid="{912C3F93-5F03-410C-A7FC-31E1B4AD87C4}"/>
    <cellStyle name="千位分隔 3 3 2 2" xfId="121" xr:uid="{930C144A-B46F-4740-AE78-4AF334F49D7F}"/>
    <cellStyle name="千位分隔 3 3 3" xfId="95" xr:uid="{0407587B-591A-4157-A6C5-052E3D5EE880}"/>
    <cellStyle name="千位分隔 3 4" xfId="53" xr:uid="{4DBE682B-19F6-44E0-91F6-7D13ECD10BA1}"/>
    <cellStyle name="千位分隔 3 4 2" xfId="109" xr:uid="{B4C761AA-7513-4BB0-B70A-4D584C29698A}"/>
    <cellStyle name="千位分隔 3 5" xfId="83" xr:uid="{AF85B23C-C32B-483D-A183-3C1B01DC08A1}"/>
    <cellStyle name="千位分隔 4" xfId="71" xr:uid="{B198327A-67F7-4837-90F7-BD6117042EDF}"/>
    <cellStyle name="千位分隔 4 2" xfId="127" xr:uid="{FA7368D2-8FA6-4260-8A3D-A450457B39B6}"/>
    <cellStyle name="千位分隔 5" xfId="76" xr:uid="{75FF0827-24EA-4432-A4F7-F20C14D9FADF}"/>
    <cellStyle name="千位分隔 5 2" xfId="132" xr:uid="{475D748C-926C-475E-8610-ABD670CC427B}"/>
    <cellStyle name="千位分隔 6" xfId="101" xr:uid="{73352FB4-B791-4F65-B3AE-309AFA38D4F2}"/>
    <cellStyle name="千位分隔 7" xfId="136" xr:uid="{A21AB964-1833-4DB9-8722-C1DACDFD4527}"/>
    <cellStyle name="样式 1 2" xfId="2" xr:uid="{DC9B73B6-A1E9-48DB-83A0-64D6E1D16DDF}"/>
    <cellStyle name="样式 1 2 2" xfId="17" xr:uid="{79B0C64D-5021-49D7-925B-55E57F1E1B11}"/>
    <cellStyle name="样式 1 5" xfId="9" xr:uid="{DDB5C0FA-A73B-4D02-BAA7-9CEB24CD27C3}"/>
    <cellStyle name="样式 1_Belk Ecoweave 400 tc tencel sheet quote 10092014" xfId="15" xr:uid="{34D7CD1A-412B-426F-8203-317E6986F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25"/>
  <sheetViews>
    <sheetView tabSelected="1" zoomScale="99" zoomScaleNormal="99" workbookViewId="0">
      <selection activeCell="P13" sqref="P1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15.140625" style="2" customWidth="1"/>
    <col min="4" max="4" width="12.140625" style="2" customWidth="1"/>
    <col min="5" max="5" width="12.5703125" style="2" customWidth="1"/>
    <col min="6" max="6" width="9.42578125" style="2" customWidth="1"/>
    <col min="7" max="7" width="17.5703125" style="2" bestFit="1" customWidth="1"/>
    <col min="8" max="8" width="20.7109375" style="2" customWidth="1"/>
    <col min="9" max="9" width="39" style="2" customWidth="1"/>
    <col min="10" max="10" width="27.28515625" style="2" customWidth="1"/>
    <col min="11" max="11" width="14.7109375" style="2" customWidth="1"/>
    <col min="12" max="12" width="22.5703125" style="2" customWidth="1"/>
    <col min="13" max="13" width="39.140625" style="2" customWidth="1"/>
    <col min="14" max="14" width="19.140625" style="2" customWidth="1"/>
    <col min="15" max="15" width="40.42578125" style="2" customWidth="1"/>
    <col min="16" max="16" width="18.28515625" style="2" customWidth="1"/>
    <col min="17" max="17" width="15.42578125" style="2" customWidth="1"/>
    <col min="18" max="18" width="14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39" customWidth="1"/>
    <col min="24" max="24" width="8.7109375" style="39" customWidth="1"/>
    <col min="25" max="25" width="7.140625" style="39" customWidth="1"/>
    <col min="26" max="26" width="9" style="36" customWidth="1"/>
    <col min="27" max="27" width="6.28515625" style="37" customWidth="1"/>
    <col min="28" max="28" width="10" style="44" customWidth="1"/>
    <col min="29" max="29" width="10" style="36" customWidth="1"/>
    <col min="30" max="30" width="9.85546875" style="37" customWidth="1"/>
    <col min="31" max="31" width="7.85546875" style="2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10.425781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5" t="s">
        <v>5</v>
      </c>
      <c r="B1" s="5" t="s">
        <v>6</v>
      </c>
      <c r="C1" s="6" t="s">
        <v>7</v>
      </c>
      <c r="D1" s="6" t="s">
        <v>54</v>
      </c>
      <c r="E1" s="7" t="s">
        <v>0</v>
      </c>
      <c r="F1" s="7" t="s">
        <v>74</v>
      </c>
      <c r="G1" s="8" t="s">
        <v>8</v>
      </c>
      <c r="H1" s="6" t="s">
        <v>9</v>
      </c>
      <c r="I1" s="9" t="s">
        <v>10</v>
      </c>
      <c r="J1" s="9" t="s">
        <v>11</v>
      </c>
      <c r="K1" s="9" t="s">
        <v>12</v>
      </c>
      <c r="L1" s="9" t="s">
        <v>56</v>
      </c>
      <c r="M1" s="9" t="s">
        <v>13</v>
      </c>
      <c r="N1" s="9" t="s">
        <v>14</v>
      </c>
      <c r="O1" s="6" t="s">
        <v>55</v>
      </c>
      <c r="P1" s="6" t="s">
        <v>15</v>
      </c>
      <c r="Q1" s="6" t="s">
        <v>16</v>
      </c>
      <c r="R1" s="6" t="s">
        <v>53</v>
      </c>
      <c r="S1" s="9" t="s">
        <v>17</v>
      </c>
      <c r="T1" s="41" t="s">
        <v>49</v>
      </c>
      <c r="U1" s="10" t="s">
        <v>18</v>
      </c>
      <c r="V1" s="11" t="s">
        <v>1</v>
      </c>
      <c r="W1" s="38" t="s">
        <v>19</v>
      </c>
      <c r="X1" s="38" t="s">
        <v>20</v>
      </c>
      <c r="Y1" s="38" t="s">
        <v>21</v>
      </c>
      <c r="Z1" s="12" t="s">
        <v>22</v>
      </c>
      <c r="AA1" s="13" t="s">
        <v>23</v>
      </c>
      <c r="AB1" s="43" t="s">
        <v>24</v>
      </c>
      <c r="AC1" s="14" t="s">
        <v>25</v>
      </c>
      <c r="AD1" s="15" t="s">
        <v>26</v>
      </c>
      <c r="AE1" s="5" t="s">
        <v>27</v>
      </c>
      <c r="AF1" s="16" t="s">
        <v>28</v>
      </c>
      <c r="AG1" s="5" t="s">
        <v>29</v>
      </c>
      <c r="AH1" s="17" t="s">
        <v>30</v>
      </c>
      <c r="AI1" s="18" t="s">
        <v>31</v>
      </c>
      <c r="AJ1" s="16" t="s">
        <v>32</v>
      </c>
      <c r="AK1" s="17" t="s">
        <v>33</v>
      </c>
      <c r="AL1" s="16" t="s">
        <v>34</v>
      </c>
      <c r="AM1" s="17" t="s">
        <v>35</v>
      </c>
      <c r="AN1" s="16" t="s">
        <v>36</v>
      </c>
      <c r="AO1" s="17" t="s">
        <v>37</v>
      </c>
      <c r="AP1" s="16" t="s">
        <v>38</v>
      </c>
      <c r="AQ1" s="17" t="s">
        <v>39</v>
      </c>
      <c r="AR1" s="16" t="s">
        <v>40</v>
      </c>
      <c r="AS1" s="42" t="s">
        <v>52</v>
      </c>
      <c r="AT1" s="17" t="s">
        <v>50</v>
      </c>
      <c r="AU1" s="16" t="s">
        <v>51</v>
      </c>
      <c r="AV1" s="16" t="s">
        <v>41</v>
      </c>
      <c r="AW1" s="19" t="s">
        <v>42</v>
      </c>
      <c r="AX1" s="20" t="s">
        <v>46</v>
      </c>
      <c r="AY1" s="21" t="s">
        <v>47</v>
      </c>
      <c r="AZ1" s="5" t="s">
        <v>43</v>
      </c>
      <c r="BA1" s="16" t="s">
        <v>44</v>
      </c>
      <c r="BB1" s="16" t="s">
        <v>45</v>
      </c>
    </row>
    <row r="2" spans="1:54" s="34" customFormat="1" ht="18" customHeight="1" x14ac:dyDescent="0.25">
      <c r="A2" s="22">
        <v>2</v>
      </c>
      <c r="B2" s="23"/>
      <c r="C2" s="23"/>
      <c r="D2" s="23"/>
      <c r="E2" s="23" t="s">
        <v>3</v>
      </c>
      <c r="F2" s="23"/>
      <c r="G2" s="23" t="s">
        <v>48</v>
      </c>
      <c r="H2" s="24" t="s">
        <v>71</v>
      </c>
      <c r="I2" s="23" t="s">
        <v>65</v>
      </c>
      <c r="J2" s="23" t="s">
        <v>62</v>
      </c>
      <c r="K2" s="23" t="s">
        <v>64</v>
      </c>
      <c r="L2" s="35" t="s">
        <v>60</v>
      </c>
      <c r="M2" s="48" t="s">
        <v>59</v>
      </c>
      <c r="N2" s="24" t="s">
        <v>71</v>
      </c>
      <c r="O2" s="23" t="s">
        <v>61</v>
      </c>
      <c r="P2" s="55" t="s">
        <v>109</v>
      </c>
      <c r="Q2" s="52">
        <v>194138729404</v>
      </c>
      <c r="R2" s="53" t="s">
        <v>104</v>
      </c>
      <c r="S2" s="23" t="s">
        <v>4</v>
      </c>
      <c r="T2" s="40">
        <v>5.25</v>
      </c>
      <c r="U2" s="40">
        <v>5.36</v>
      </c>
      <c r="V2" s="23" t="s">
        <v>2</v>
      </c>
      <c r="W2" s="47">
        <v>30</v>
      </c>
      <c r="X2" s="46">
        <v>25</v>
      </c>
      <c r="Y2" s="45">
        <v>25</v>
      </c>
      <c r="Z2" s="26">
        <v>2</v>
      </c>
      <c r="AA2" s="25">
        <v>3</v>
      </c>
      <c r="AB2" s="49">
        <f t="shared" ref="AB2:AB4" si="0">IF(W2="","",W2*X2*Y2/1000000)</f>
        <v>1.8800000000000001E-2</v>
      </c>
      <c r="AC2" s="26">
        <v>56</v>
      </c>
      <c r="AD2" s="27">
        <f t="shared" ref="AD2:AD4" si="1">IF(AA2="","",AC2/AB2*AA2)</f>
        <v>8936</v>
      </c>
      <c r="AE2" s="28">
        <v>3500</v>
      </c>
      <c r="AF2" s="29">
        <f t="shared" ref="AF2:AF4" si="2">IF(ISERROR(AE2/AD2),"",AE2/AD2)</f>
        <v>0.39</v>
      </c>
      <c r="AG2" s="50" t="s">
        <v>63</v>
      </c>
      <c r="AH2" s="30">
        <v>0.314</v>
      </c>
      <c r="AI2" s="29">
        <f t="shared" ref="AI2:AI4" si="3">IF(ISERROR(U2*AH2),"",U2*AH2)</f>
        <v>1.68</v>
      </c>
      <c r="AJ2" s="29">
        <f t="shared" ref="AJ2:AJ4" si="4">IF(ISERROR(U2+AF2+AI2),"",U2+AF2+AI2)</f>
        <v>7.43</v>
      </c>
      <c r="AK2" s="31">
        <v>0</v>
      </c>
      <c r="AL2" s="29">
        <f t="shared" ref="AL2:AL4" si="5">IF(ISERROR(AY2*AK2),"",AY2*AK2)</f>
        <v>0</v>
      </c>
      <c r="AM2" s="31">
        <v>0</v>
      </c>
      <c r="AN2" s="29">
        <f t="shared" ref="AN2:AN4" si="6">IF(ISERROR(AY2*AM2),"",AY2*AM2)</f>
        <v>0</v>
      </c>
      <c r="AO2" s="31">
        <v>0</v>
      </c>
      <c r="AP2" s="29">
        <f t="shared" ref="AP2:AP4" si="7">IF(ISERROR(AY2*AO2),"",AY2*AO2)</f>
        <v>0</v>
      </c>
      <c r="AQ2" s="31">
        <v>0</v>
      </c>
      <c r="AR2" s="29">
        <f t="shared" ref="AR2:AR4" si="8">IF(ISERROR(U2*AQ2),"",U2*AQ2)</f>
        <v>0</v>
      </c>
      <c r="AS2" s="33"/>
      <c r="AT2" s="31">
        <v>0</v>
      </c>
      <c r="AU2" s="29">
        <f t="shared" ref="AU2:AU4" si="9">IF(ISERROR(AY2*AT2),"",AY2*AT2)</f>
        <v>0</v>
      </c>
      <c r="AV2" s="29">
        <f t="shared" ref="AV2:AV4" si="10">IF(ISERROR(AL2+AN2+AP2+AR2+AU2),"",AL2+AN2+AP2+AR2+AU2)</f>
        <v>0</v>
      </c>
      <c r="AW2" s="29">
        <f t="shared" ref="AW2:AW4" si="11">IF(ISERROR(AJ2+AV2),"",AJ2+AV2)</f>
        <v>7.43</v>
      </c>
      <c r="AX2" s="32">
        <f t="shared" ref="AX2:AX4" si="12">IF(ISERROR((AY2-AW2)/AY2),"",(AY2-AW2)/AY2)</f>
        <v>0.14990000000000001</v>
      </c>
      <c r="AY2" s="51">
        <v>8.74</v>
      </c>
      <c r="AZ2" s="25">
        <v>120</v>
      </c>
      <c r="BA2" s="29">
        <f t="shared" ref="BA2:BA4" si="13">IF(ISERROR(AW2*AZ2),"",AW2*AZ2)</f>
        <v>891.6</v>
      </c>
      <c r="BB2" s="29">
        <f t="shared" ref="BB2:BB4" si="14">IF(ISERROR(AY2*AZ2),"",AY2*AZ2)</f>
        <v>1048.8</v>
      </c>
    </row>
    <row r="3" spans="1:54" s="34" customFormat="1" x14ac:dyDescent="0.25">
      <c r="A3" s="22">
        <v>3</v>
      </c>
      <c r="B3" s="23"/>
      <c r="C3" s="23"/>
      <c r="D3" s="23"/>
      <c r="E3" s="23" t="s">
        <v>3</v>
      </c>
      <c r="F3" s="23"/>
      <c r="G3" s="23" t="s">
        <v>48</v>
      </c>
      <c r="H3" s="24" t="s">
        <v>71</v>
      </c>
      <c r="I3" s="23" t="s">
        <v>65</v>
      </c>
      <c r="J3" s="23" t="s">
        <v>62</v>
      </c>
      <c r="K3" s="23" t="s">
        <v>64</v>
      </c>
      <c r="L3" s="35" t="s">
        <v>60</v>
      </c>
      <c r="M3" s="48" t="s">
        <v>58</v>
      </c>
      <c r="N3" s="24" t="s">
        <v>71</v>
      </c>
      <c r="O3" s="23" t="s">
        <v>61</v>
      </c>
      <c r="P3" s="55" t="s">
        <v>110</v>
      </c>
      <c r="Q3" s="52" t="s">
        <v>107</v>
      </c>
      <c r="R3" s="53" t="s">
        <v>105</v>
      </c>
      <c r="S3" s="23" t="s">
        <v>4</v>
      </c>
      <c r="T3" s="40">
        <v>5.61</v>
      </c>
      <c r="U3" s="40">
        <v>5.72</v>
      </c>
      <c r="V3" s="23" t="s">
        <v>2</v>
      </c>
      <c r="W3" s="47">
        <v>30</v>
      </c>
      <c r="X3" s="46">
        <v>25</v>
      </c>
      <c r="Y3" s="45">
        <v>28</v>
      </c>
      <c r="Z3" s="26">
        <v>2</v>
      </c>
      <c r="AA3" s="25">
        <v>3</v>
      </c>
      <c r="AB3" s="49">
        <f t="shared" si="0"/>
        <v>2.1000000000000001E-2</v>
      </c>
      <c r="AC3" s="26">
        <v>56</v>
      </c>
      <c r="AD3" s="27">
        <f t="shared" si="1"/>
        <v>8000</v>
      </c>
      <c r="AE3" s="28">
        <v>3500</v>
      </c>
      <c r="AF3" s="29">
        <f t="shared" si="2"/>
        <v>0.44</v>
      </c>
      <c r="AG3" s="50" t="s">
        <v>63</v>
      </c>
      <c r="AH3" s="30">
        <v>0.314</v>
      </c>
      <c r="AI3" s="29">
        <f t="shared" si="3"/>
        <v>1.8</v>
      </c>
      <c r="AJ3" s="29">
        <f t="shared" si="4"/>
        <v>7.96</v>
      </c>
      <c r="AK3" s="31">
        <v>0</v>
      </c>
      <c r="AL3" s="29">
        <f t="shared" si="5"/>
        <v>0</v>
      </c>
      <c r="AM3" s="31">
        <v>0</v>
      </c>
      <c r="AN3" s="29">
        <f t="shared" si="6"/>
        <v>0</v>
      </c>
      <c r="AO3" s="31">
        <v>0</v>
      </c>
      <c r="AP3" s="29">
        <f t="shared" si="7"/>
        <v>0</v>
      </c>
      <c r="AQ3" s="31">
        <v>0</v>
      </c>
      <c r="AR3" s="29">
        <f t="shared" si="8"/>
        <v>0</v>
      </c>
      <c r="AS3" s="33"/>
      <c r="AT3" s="31">
        <v>0</v>
      </c>
      <c r="AU3" s="29">
        <f t="shared" si="9"/>
        <v>0</v>
      </c>
      <c r="AV3" s="29">
        <f t="shared" si="10"/>
        <v>0</v>
      </c>
      <c r="AW3" s="29">
        <f t="shared" si="11"/>
        <v>7.96</v>
      </c>
      <c r="AX3" s="32">
        <f t="shared" si="12"/>
        <v>0.1376</v>
      </c>
      <c r="AY3" s="51">
        <v>9.23</v>
      </c>
      <c r="AZ3" s="25">
        <v>360</v>
      </c>
      <c r="BA3" s="29">
        <f t="shared" si="13"/>
        <v>2865.6</v>
      </c>
      <c r="BB3" s="29">
        <f t="shared" si="14"/>
        <v>3322.8</v>
      </c>
    </row>
    <row r="4" spans="1:54" s="34" customFormat="1" x14ac:dyDescent="0.25">
      <c r="A4" s="22">
        <v>4</v>
      </c>
      <c r="B4" s="23"/>
      <c r="C4" s="23"/>
      <c r="D4" s="23"/>
      <c r="E4" s="23" t="s">
        <v>3</v>
      </c>
      <c r="F4" s="23"/>
      <c r="G4" s="23" t="s">
        <v>48</v>
      </c>
      <c r="H4" s="24" t="s">
        <v>71</v>
      </c>
      <c r="I4" s="23" t="s">
        <v>65</v>
      </c>
      <c r="J4" s="23" t="s">
        <v>62</v>
      </c>
      <c r="K4" s="23" t="s">
        <v>64</v>
      </c>
      <c r="L4" s="35" t="s">
        <v>60</v>
      </c>
      <c r="M4" s="48" t="s">
        <v>57</v>
      </c>
      <c r="N4" s="24" t="s">
        <v>71</v>
      </c>
      <c r="O4" s="23" t="s">
        <v>61</v>
      </c>
      <c r="P4" s="55" t="s">
        <v>111</v>
      </c>
      <c r="Q4" s="52" t="s">
        <v>108</v>
      </c>
      <c r="R4" s="53" t="s">
        <v>106</v>
      </c>
      <c r="S4" s="23" t="s">
        <v>4</v>
      </c>
      <c r="T4" s="40">
        <v>6.5</v>
      </c>
      <c r="U4" s="40">
        <v>6.63</v>
      </c>
      <c r="V4" s="23" t="s">
        <v>2</v>
      </c>
      <c r="W4" s="47">
        <v>30</v>
      </c>
      <c r="X4" s="46">
        <v>25</v>
      </c>
      <c r="Y4" s="45">
        <v>31</v>
      </c>
      <c r="Z4" s="26">
        <v>2</v>
      </c>
      <c r="AA4" s="25">
        <v>3</v>
      </c>
      <c r="AB4" s="49">
        <f t="shared" si="0"/>
        <v>2.3300000000000001E-2</v>
      </c>
      <c r="AC4" s="26">
        <v>56</v>
      </c>
      <c r="AD4" s="27">
        <f t="shared" si="1"/>
        <v>7210</v>
      </c>
      <c r="AE4" s="28">
        <v>3500</v>
      </c>
      <c r="AF4" s="29">
        <f t="shared" si="2"/>
        <v>0.49</v>
      </c>
      <c r="AG4" s="50" t="s">
        <v>63</v>
      </c>
      <c r="AH4" s="30">
        <v>0.314</v>
      </c>
      <c r="AI4" s="29">
        <f t="shared" si="3"/>
        <v>2.08</v>
      </c>
      <c r="AJ4" s="29">
        <f t="shared" si="4"/>
        <v>9.1999999999999993</v>
      </c>
      <c r="AK4" s="31">
        <v>0</v>
      </c>
      <c r="AL4" s="29">
        <f t="shared" si="5"/>
        <v>0</v>
      </c>
      <c r="AM4" s="31">
        <v>0</v>
      </c>
      <c r="AN4" s="29">
        <f t="shared" si="6"/>
        <v>0</v>
      </c>
      <c r="AO4" s="31">
        <v>0</v>
      </c>
      <c r="AP4" s="29">
        <f t="shared" si="7"/>
        <v>0</v>
      </c>
      <c r="AQ4" s="31">
        <v>0</v>
      </c>
      <c r="AR4" s="29">
        <f t="shared" si="8"/>
        <v>0</v>
      </c>
      <c r="AS4" s="33"/>
      <c r="AT4" s="31">
        <v>0</v>
      </c>
      <c r="AU4" s="29">
        <f t="shared" si="9"/>
        <v>0</v>
      </c>
      <c r="AV4" s="29">
        <f t="shared" si="10"/>
        <v>0</v>
      </c>
      <c r="AW4" s="29">
        <f t="shared" si="11"/>
        <v>9.1999999999999993</v>
      </c>
      <c r="AX4" s="32">
        <f t="shared" si="12"/>
        <v>0.14019999999999999</v>
      </c>
      <c r="AY4" s="51">
        <v>10.7</v>
      </c>
      <c r="AZ4" s="25">
        <v>120</v>
      </c>
      <c r="BA4" s="29">
        <f t="shared" si="13"/>
        <v>1104</v>
      </c>
      <c r="BB4" s="29">
        <f t="shared" si="14"/>
        <v>1284</v>
      </c>
    </row>
    <row r="5" spans="1:54" s="34" customFormat="1" x14ac:dyDescent="0.25">
      <c r="A5" s="22">
        <v>6</v>
      </c>
      <c r="B5" s="23"/>
      <c r="C5" s="23"/>
      <c r="D5" s="23"/>
      <c r="E5" s="23" t="s">
        <v>3</v>
      </c>
      <c r="F5" s="23"/>
      <c r="G5" s="23" t="s">
        <v>48</v>
      </c>
      <c r="H5" s="24" t="s">
        <v>72</v>
      </c>
      <c r="I5" s="23" t="s">
        <v>65</v>
      </c>
      <c r="J5" s="23" t="s">
        <v>62</v>
      </c>
      <c r="K5" s="23" t="s">
        <v>64</v>
      </c>
      <c r="L5" s="35" t="s">
        <v>60</v>
      </c>
      <c r="M5" s="48" t="s">
        <v>59</v>
      </c>
      <c r="N5" s="24" t="s">
        <v>72</v>
      </c>
      <c r="O5" s="23" t="s">
        <v>61</v>
      </c>
      <c r="P5" s="55" t="s">
        <v>112</v>
      </c>
      <c r="Q5" s="52">
        <v>194138729435</v>
      </c>
      <c r="R5" s="53" t="s">
        <v>84</v>
      </c>
      <c r="S5" s="23" t="s">
        <v>4</v>
      </c>
      <c r="T5" s="40">
        <v>5.25</v>
      </c>
      <c r="U5" s="40">
        <v>5.36</v>
      </c>
      <c r="V5" s="23" t="s">
        <v>2</v>
      </c>
      <c r="W5" s="47">
        <v>30</v>
      </c>
      <c r="X5" s="46">
        <v>25</v>
      </c>
      <c r="Y5" s="45">
        <v>25</v>
      </c>
      <c r="Z5" s="26">
        <v>2</v>
      </c>
      <c r="AA5" s="25">
        <v>3</v>
      </c>
      <c r="AB5" s="49">
        <f t="shared" ref="AB5:AB7" si="15">IF(W5="","",W5*X5*Y5/1000000)</f>
        <v>1.8800000000000001E-2</v>
      </c>
      <c r="AC5" s="26">
        <v>56</v>
      </c>
      <c r="AD5" s="27">
        <f t="shared" ref="AD5:AD7" si="16">IF(AA5="","",AC5/AB5*AA5)</f>
        <v>8936</v>
      </c>
      <c r="AE5" s="28">
        <v>3500</v>
      </c>
      <c r="AF5" s="29">
        <f t="shared" ref="AF5:AF7" si="17">IF(ISERROR(AE5/AD5),"",AE5/AD5)</f>
        <v>0.39</v>
      </c>
      <c r="AG5" s="50" t="s">
        <v>63</v>
      </c>
      <c r="AH5" s="30">
        <v>0.314</v>
      </c>
      <c r="AI5" s="29">
        <f t="shared" ref="AI5:AI7" si="18">IF(ISERROR(U5*AH5),"",U5*AH5)</f>
        <v>1.68</v>
      </c>
      <c r="AJ5" s="29">
        <f t="shared" ref="AJ5:AJ7" si="19">IF(ISERROR(U5+AF5+AI5),"",U5+AF5+AI5)</f>
        <v>7.43</v>
      </c>
      <c r="AK5" s="31">
        <v>0</v>
      </c>
      <c r="AL5" s="29">
        <f t="shared" ref="AL5:AL25" si="20">IF(ISERROR(AY5*AK5),"",AY5*AK5)</f>
        <v>0</v>
      </c>
      <c r="AM5" s="31">
        <v>0</v>
      </c>
      <c r="AN5" s="29">
        <f t="shared" ref="AN5:AN25" si="21">IF(ISERROR(AY5*AM5),"",AY5*AM5)</f>
        <v>0</v>
      </c>
      <c r="AO5" s="31">
        <v>0</v>
      </c>
      <c r="AP5" s="29">
        <f t="shared" ref="AP5:AP7" si="22">IF(ISERROR(AY5*AO5),"",AY5*AO5)</f>
        <v>0</v>
      </c>
      <c r="AQ5" s="31">
        <v>0</v>
      </c>
      <c r="AR5" s="29">
        <f t="shared" ref="AR5:AR7" si="23">IF(ISERROR(U5*AQ5),"",U5*AQ5)</f>
        <v>0</v>
      </c>
      <c r="AS5" s="33"/>
      <c r="AT5" s="31">
        <v>0</v>
      </c>
      <c r="AU5" s="29">
        <f t="shared" ref="AU5:AU7" si="24">IF(ISERROR(AY5*AT5),"",AY5*AT5)</f>
        <v>0</v>
      </c>
      <c r="AV5" s="29">
        <f t="shared" ref="AV5:AV7" si="25">IF(ISERROR(AL5+AN5+AP5+AR5+AU5),"",AL5+AN5+AP5+AR5+AU5)</f>
        <v>0</v>
      </c>
      <c r="AW5" s="29">
        <f t="shared" ref="AW5:AW25" si="26">IF(ISERROR(AJ5+AV5),"",AJ5+AV5)</f>
        <v>7.43</v>
      </c>
      <c r="AX5" s="32">
        <f t="shared" ref="AX5:AX25" si="27">IF(ISERROR((AY5-AW5)/AY5),"",(AY5-AW5)/AY5)</f>
        <v>0.14990000000000001</v>
      </c>
      <c r="AY5" s="51">
        <v>8.74</v>
      </c>
      <c r="AZ5" s="25">
        <v>120</v>
      </c>
      <c r="BA5" s="29">
        <f t="shared" ref="BA5:BA7" si="28">IF(ISERROR(AW5*AZ5),"",AW5*AZ5)</f>
        <v>891.6</v>
      </c>
      <c r="BB5" s="29">
        <f t="shared" ref="BB5:BB7" si="29">IF(ISERROR(AY5*AZ5),"",AY5*AZ5)</f>
        <v>1048.8</v>
      </c>
    </row>
    <row r="6" spans="1:54" ht="15" customHeight="1" x14ac:dyDescent="0.25">
      <c r="A6" s="22">
        <v>7</v>
      </c>
      <c r="B6" s="35"/>
      <c r="C6" s="23"/>
      <c r="D6" s="35"/>
      <c r="E6" s="23" t="s">
        <v>3</v>
      </c>
      <c r="F6" s="23"/>
      <c r="G6" s="23" t="s">
        <v>48</v>
      </c>
      <c r="H6" s="24" t="s">
        <v>72</v>
      </c>
      <c r="I6" s="23" t="s">
        <v>65</v>
      </c>
      <c r="J6" s="23" t="s">
        <v>62</v>
      </c>
      <c r="K6" s="23" t="s">
        <v>64</v>
      </c>
      <c r="L6" s="35" t="s">
        <v>60</v>
      </c>
      <c r="M6" s="48" t="s">
        <v>58</v>
      </c>
      <c r="N6" s="24" t="s">
        <v>72</v>
      </c>
      <c r="O6" s="23" t="s">
        <v>61</v>
      </c>
      <c r="P6" s="55" t="s">
        <v>113</v>
      </c>
      <c r="Q6" s="52">
        <v>194138729459</v>
      </c>
      <c r="R6" s="53" t="s">
        <v>85</v>
      </c>
      <c r="S6" s="23" t="s">
        <v>4</v>
      </c>
      <c r="T6" s="40">
        <v>5.61</v>
      </c>
      <c r="U6" s="40">
        <v>5.72</v>
      </c>
      <c r="V6" s="23" t="s">
        <v>2</v>
      </c>
      <c r="W6" s="47">
        <v>30</v>
      </c>
      <c r="X6" s="46">
        <v>25</v>
      </c>
      <c r="Y6" s="45">
        <v>28</v>
      </c>
      <c r="Z6" s="26">
        <v>2</v>
      </c>
      <c r="AA6" s="25">
        <v>3</v>
      </c>
      <c r="AB6" s="49">
        <f t="shared" si="15"/>
        <v>2.1000000000000001E-2</v>
      </c>
      <c r="AC6" s="26">
        <v>56</v>
      </c>
      <c r="AD6" s="27">
        <f t="shared" si="16"/>
        <v>8000</v>
      </c>
      <c r="AE6" s="28">
        <v>3500</v>
      </c>
      <c r="AF6" s="29">
        <f t="shared" si="17"/>
        <v>0.44</v>
      </c>
      <c r="AG6" s="50" t="s">
        <v>63</v>
      </c>
      <c r="AH6" s="30">
        <v>0.314</v>
      </c>
      <c r="AI6" s="29">
        <f t="shared" si="18"/>
        <v>1.8</v>
      </c>
      <c r="AJ6" s="29">
        <f t="shared" si="19"/>
        <v>7.96</v>
      </c>
      <c r="AK6" s="31">
        <v>0</v>
      </c>
      <c r="AL6" s="29">
        <f t="shared" si="20"/>
        <v>0</v>
      </c>
      <c r="AM6" s="31">
        <v>0</v>
      </c>
      <c r="AN6" s="29">
        <f t="shared" si="21"/>
        <v>0</v>
      </c>
      <c r="AO6" s="31">
        <v>0</v>
      </c>
      <c r="AP6" s="29">
        <f t="shared" si="22"/>
        <v>0</v>
      </c>
      <c r="AQ6" s="31">
        <v>0</v>
      </c>
      <c r="AR6" s="29">
        <f t="shared" si="23"/>
        <v>0</v>
      </c>
      <c r="AS6" s="33"/>
      <c r="AT6" s="31">
        <v>0</v>
      </c>
      <c r="AU6" s="29">
        <f t="shared" si="24"/>
        <v>0</v>
      </c>
      <c r="AV6" s="29">
        <f t="shared" si="25"/>
        <v>0</v>
      </c>
      <c r="AW6" s="29">
        <f t="shared" si="26"/>
        <v>7.96</v>
      </c>
      <c r="AX6" s="32">
        <f t="shared" si="27"/>
        <v>0.1376</v>
      </c>
      <c r="AY6" s="51">
        <v>9.23</v>
      </c>
      <c r="AZ6" s="25">
        <v>360</v>
      </c>
      <c r="BA6" s="29">
        <f t="shared" si="28"/>
        <v>2865.6</v>
      </c>
      <c r="BB6" s="29">
        <f t="shared" si="29"/>
        <v>3322.8</v>
      </c>
    </row>
    <row r="7" spans="1:54" ht="15" customHeight="1" x14ac:dyDescent="0.25">
      <c r="A7" s="22">
        <v>8</v>
      </c>
      <c r="B7" s="35"/>
      <c r="C7" s="23"/>
      <c r="D7" s="35"/>
      <c r="E7" s="23" t="s">
        <v>3</v>
      </c>
      <c r="F7" s="23"/>
      <c r="G7" s="23" t="s">
        <v>48</v>
      </c>
      <c r="H7" s="24" t="s">
        <v>72</v>
      </c>
      <c r="I7" s="23" t="s">
        <v>65</v>
      </c>
      <c r="J7" s="23" t="s">
        <v>62</v>
      </c>
      <c r="K7" s="23" t="s">
        <v>64</v>
      </c>
      <c r="L7" s="35" t="s">
        <v>60</v>
      </c>
      <c r="M7" s="48" t="s">
        <v>57</v>
      </c>
      <c r="N7" s="24" t="s">
        <v>72</v>
      </c>
      <c r="O7" s="23" t="s">
        <v>61</v>
      </c>
      <c r="P7" s="55" t="s">
        <v>114</v>
      </c>
      <c r="Q7" s="52">
        <v>194138729442</v>
      </c>
      <c r="R7" s="53" t="s">
        <v>86</v>
      </c>
      <c r="S7" s="23" t="s">
        <v>4</v>
      </c>
      <c r="T7" s="40">
        <v>6.5</v>
      </c>
      <c r="U7" s="40">
        <v>6.63</v>
      </c>
      <c r="V7" s="23" t="s">
        <v>2</v>
      </c>
      <c r="W7" s="47">
        <v>30</v>
      </c>
      <c r="X7" s="46">
        <v>25</v>
      </c>
      <c r="Y7" s="45">
        <v>31</v>
      </c>
      <c r="Z7" s="26">
        <v>2</v>
      </c>
      <c r="AA7" s="25">
        <v>3</v>
      </c>
      <c r="AB7" s="49">
        <f t="shared" si="15"/>
        <v>2.3300000000000001E-2</v>
      </c>
      <c r="AC7" s="26">
        <v>56</v>
      </c>
      <c r="AD7" s="27">
        <f t="shared" si="16"/>
        <v>7210</v>
      </c>
      <c r="AE7" s="28">
        <v>3500</v>
      </c>
      <c r="AF7" s="29">
        <f t="shared" si="17"/>
        <v>0.49</v>
      </c>
      <c r="AG7" s="50" t="s">
        <v>63</v>
      </c>
      <c r="AH7" s="30">
        <v>0.314</v>
      </c>
      <c r="AI7" s="29">
        <f t="shared" si="18"/>
        <v>2.08</v>
      </c>
      <c r="AJ7" s="29">
        <f t="shared" si="19"/>
        <v>9.1999999999999993</v>
      </c>
      <c r="AK7" s="31">
        <v>0</v>
      </c>
      <c r="AL7" s="29">
        <f t="shared" si="20"/>
        <v>0</v>
      </c>
      <c r="AM7" s="31">
        <v>0</v>
      </c>
      <c r="AN7" s="29">
        <f t="shared" si="21"/>
        <v>0</v>
      </c>
      <c r="AO7" s="31">
        <v>0</v>
      </c>
      <c r="AP7" s="29">
        <f t="shared" si="22"/>
        <v>0</v>
      </c>
      <c r="AQ7" s="31">
        <v>0</v>
      </c>
      <c r="AR7" s="29">
        <f t="shared" si="23"/>
        <v>0</v>
      </c>
      <c r="AS7" s="33"/>
      <c r="AT7" s="31">
        <v>0</v>
      </c>
      <c r="AU7" s="29">
        <f t="shared" si="24"/>
        <v>0</v>
      </c>
      <c r="AV7" s="29">
        <f t="shared" si="25"/>
        <v>0</v>
      </c>
      <c r="AW7" s="29">
        <f t="shared" si="26"/>
        <v>9.1999999999999993</v>
      </c>
      <c r="AX7" s="32">
        <f t="shared" si="27"/>
        <v>0.14019999999999999</v>
      </c>
      <c r="AY7" s="51">
        <v>10.7</v>
      </c>
      <c r="AZ7" s="25">
        <v>120</v>
      </c>
      <c r="BA7" s="29">
        <f t="shared" si="28"/>
        <v>1104</v>
      </c>
      <c r="BB7" s="29">
        <f t="shared" si="29"/>
        <v>1284</v>
      </c>
    </row>
    <row r="8" spans="1:54" ht="15" customHeight="1" x14ac:dyDescent="0.25">
      <c r="A8" s="22">
        <v>10</v>
      </c>
      <c r="B8" s="35"/>
      <c r="C8" s="35"/>
      <c r="D8" s="35"/>
      <c r="E8" s="23" t="s">
        <v>3</v>
      </c>
      <c r="F8" s="23"/>
      <c r="G8" s="23" t="s">
        <v>48</v>
      </c>
      <c r="H8" s="24" t="s">
        <v>73</v>
      </c>
      <c r="I8" s="23" t="s">
        <v>65</v>
      </c>
      <c r="J8" s="23" t="s">
        <v>62</v>
      </c>
      <c r="K8" s="23" t="s">
        <v>64</v>
      </c>
      <c r="L8" s="35" t="s">
        <v>60</v>
      </c>
      <c r="M8" s="48" t="s">
        <v>59</v>
      </c>
      <c r="N8" s="24" t="s">
        <v>73</v>
      </c>
      <c r="O8" s="23" t="s">
        <v>61</v>
      </c>
      <c r="P8" s="55" t="s">
        <v>115</v>
      </c>
      <c r="Q8" s="52">
        <v>194138729466</v>
      </c>
      <c r="R8" s="53" t="s">
        <v>83</v>
      </c>
      <c r="S8" s="23" t="s">
        <v>4</v>
      </c>
      <c r="T8" s="40">
        <v>5.25</v>
      </c>
      <c r="U8" s="40">
        <v>5.36</v>
      </c>
      <c r="V8" s="23" t="s">
        <v>2</v>
      </c>
      <c r="W8" s="47">
        <v>30</v>
      </c>
      <c r="X8" s="46">
        <v>25</v>
      </c>
      <c r="Y8" s="45">
        <v>25</v>
      </c>
      <c r="Z8" s="26">
        <v>2</v>
      </c>
      <c r="AA8" s="25">
        <v>3</v>
      </c>
      <c r="AB8" s="49">
        <f t="shared" ref="AB8:AB10" si="30">IF(W8="","",W8*X8*Y8/1000000)</f>
        <v>1.8800000000000001E-2</v>
      </c>
      <c r="AC8" s="26">
        <v>56</v>
      </c>
      <c r="AD8" s="27">
        <f t="shared" ref="AD8:AD10" si="31">IF(AA8="","",AC8/AB8*AA8)</f>
        <v>8936</v>
      </c>
      <c r="AE8" s="28">
        <v>3500</v>
      </c>
      <c r="AF8" s="29">
        <f t="shared" ref="AF8:AF10" si="32">IF(ISERROR(AE8/AD8),"",AE8/AD8)</f>
        <v>0.39</v>
      </c>
      <c r="AG8" s="50" t="s">
        <v>63</v>
      </c>
      <c r="AH8" s="30">
        <v>0.314</v>
      </c>
      <c r="AI8" s="29">
        <f t="shared" ref="AI8:AI10" si="33">IF(ISERROR(U8*AH8),"",U8*AH8)</f>
        <v>1.68</v>
      </c>
      <c r="AJ8" s="29">
        <f t="shared" ref="AJ8:AJ10" si="34">IF(ISERROR(U8+AF8+AI8),"",U8+AF8+AI8)</f>
        <v>7.43</v>
      </c>
      <c r="AK8" s="31">
        <v>0</v>
      </c>
      <c r="AL8" s="29">
        <f t="shared" si="20"/>
        <v>0</v>
      </c>
      <c r="AM8" s="31">
        <v>0</v>
      </c>
      <c r="AN8" s="29">
        <f t="shared" si="21"/>
        <v>0</v>
      </c>
      <c r="AO8" s="31">
        <v>0</v>
      </c>
      <c r="AP8" s="29">
        <f t="shared" ref="AP8:AP10" si="35">IF(ISERROR(AY8*AO8),"",AY8*AO8)</f>
        <v>0</v>
      </c>
      <c r="AQ8" s="31">
        <v>0</v>
      </c>
      <c r="AR8" s="29">
        <f t="shared" ref="AR8:AR10" si="36">IF(ISERROR(U8*AQ8),"",U8*AQ8)</f>
        <v>0</v>
      </c>
      <c r="AS8" s="33"/>
      <c r="AT8" s="31">
        <v>0</v>
      </c>
      <c r="AU8" s="29">
        <f t="shared" ref="AU8:AU10" si="37">IF(ISERROR(AY8*AT8),"",AY8*AT8)</f>
        <v>0</v>
      </c>
      <c r="AV8" s="29">
        <f t="shared" ref="AV8:AV10" si="38">IF(ISERROR(AL8+AN8+AP8+AR8+AU8),"",AL8+AN8+AP8+AR8+AU8)</f>
        <v>0</v>
      </c>
      <c r="AW8" s="29">
        <f t="shared" si="26"/>
        <v>7.43</v>
      </c>
      <c r="AX8" s="32">
        <f t="shared" si="27"/>
        <v>0.14990000000000001</v>
      </c>
      <c r="AY8" s="51">
        <v>8.74</v>
      </c>
      <c r="AZ8" s="25">
        <v>120</v>
      </c>
      <c r="BA8" s="29">
        <f t="shared" ref="BA8:BA10" si="39">IF(ISERROR(AW8*AZ8),"",AW8*AZ8)</f>
        <v>891.6</v>
      </c>
      <c r="BB8" s="29">
        <f t="shared" ref="BB8:BB10" si="40">IF(ISERROR(AY8*AZ8),"",AY8*AZ8)</f>
        <v>1048.8</v>
      </c>
    </row>
    <row r="9" spans="1:54" ht="15" customHeight="1" x14ac:dyDescent="0.25">
      <c r="A9" s="22">
        <v>11</v>
      </c>
      <c r="B9" s="35"/>
      <c r="C9" s="35"/>
      <c r="D9" s="35"/>
      <c r="E9" s="23" t="s">
        <v>3</v>
      </c>
      <c r="F9" s="23"/>
      <c r="G9" s="23" t="s">
        <v>48</v>
      </c>
      <c r="H9" s="24" t="s">
        <v>73</v>
      </c>
      <c r="I9" s="23" t="s">
        <v>65</v>
      </c>
      <c r="J9" s="23" t="s">
        <v>62</v>
      </c>
      <c r="K9" s="23" t="s">
        <v>64</v>
      </c>
      <c r="L9" s="35" t="s">
        <v>60</v>
      </c>
      <c r="M9" s="48" t="s">
        <v>58</v>
      </c>
      <c r="N9" s="24" t="s">
        <v>73</v>
      </c>
      <c r="O9" s="23" t="s">
        <v>61</v>
      </c>
      <c r="P9" s="55" t="s">
        <v>116</v>
      </c>
      <c r="Q9" s="52">
        <v>194138729480</v>
      </c>
      <c r="R9" s="53" t="s">
        <v>81</v>
      </c>
      <c r="S9" s="23" t="s">
        <v>4</v>
      </c>
      <c r="T9" s="40">
        <v>5.61</v>
      </c>
      <c r="U9" s="40">
        <v>5.72</v>
      </c>
      <c r="V9" s="23" t="s">
        <v>2</v>
      </c>
      <c r="W9" s="47">
        <v>30</v>
      </c>
      <c r="X9" s="46">
        <v>25</v>
      </c>
      <c r="Y9" s="45">
        <v>28</v>
      </c>
      <c r="Z9" s="26">
        <v>2</v>
      </c>
      <c r="AA9" s="25">
        <v>3</v>
      </c>
      <c r="AB9" s="49">
        <f t="shared" si="30"/>
        <v>2.1000000000000001E-2</v>
      </c>
      <c r="AC9" s="26">
        <v>56</v>
      </c>
      <c r="AD9" s="27">
        <f t="shared" si="31"/>
        <v>8000</v>
      </c>
      <c r="AE9" s="28">
        <v>3500</v>
      </c>
      <c r="AF9" s="29">
        <f t="shared" si="32"/>
        <v>0.44</v>
      </c>
      <c r="AG9" s="50" t="s">
        <v>63</v>
      </c>
      <c r="AH9" s="30">
        <v>0.314</v>
      </c>
      <c r="AI9" s="29">
        <f t="shared" si="33"/>
        <v>1.8</v>
      </c>
      <c r="AJ9" s="29">
        <f t="shared" si="34"/>
        <v>7.96</v>
      </c>
      <c r="AK9" s="31">
        <v>0</v>
      </c>
      <c r="AL9" s="29">
        <f t="shared" si="20"/>
        <v>0</v>
      </c>
      <c r="AM9" s="31">
        <v>0</v>
      </c>
      <c r="AN9" s="29">
        <f t="shared" si="21"/>
        <v>0</v>
      </c>
      <c r="AO9" s="31">
        <v>0</v>
      </c>
      <c r="AP9" s="29">
        <f t="shared" si="35"/>
        <v>0</v>
      </c>
      <c r="AQ9" s="31">
        <v>0</v>
      </c>
      <c r="AR9" s="29">
        <f t="shared" si="36"/>
        <v>0</v>
      </c>
      <c r="AS9" s="33"/>
      <c r="AT9" s="31">
        <v>0</v>
      </c>
      <c r="AU9" s="29">
        <f t="shared" si="37"/>
        <v>0</v>
      </c>
      <c r="AV9" s="29">
        <f t="shared" si="38"/>
        <v>0</v>
      </c>
      <c r="AW9" s="29">
        <f t="shared" si="26"/>
        <v>7.96</v>
      </c>
      <c r="AX9" s="32">
        <f t="shared" si="27"/>
        <v>0.1376</v>
      </c>
      <c r="AY9" s="51">
        <v>9.23</v>
      </c>
      <c r="AZ9" s="25">
        <v>360</v>
      </c>
      <c r="BA9" s="29">
        <f t="shared" si="39"/>
        <v>2865.6</v>
      </c>
      <c r="BB9" s="29">
        <f t="shared" si="40"/>
        <v>3322.8</v>
      </c>
    </row>
    <row r="10" spans="1:54" ht="15" customHeight="1" x14ac:dyDescent="0.25">
      <c r="A10" s="22">
        <v>12</v>
      </c>
      <c r="B10" s="35"/>
      <c r="C10" s="35"/>
      <c r="D10" s="35"/>
      <c r="E10" s="23" t="s">
        <v>3</v>
      </c>
      <c r="F10" s="23"/>
      <c r="G10" s="23" t="s">
        <v>48</v>
      </c>
      <c r="H10" s="24" t="s">
        <v>73</v>
      </c>
      <c r="I10" s="23" t="s">
        <v>65</v>
      </c>
      <c r="J10" s="23" t="s">
        <v>62</v>
      </c>
      <c r="K10" s="23" t="s">
        <v>64</v>
      </c>
      <c r="L10" s="35" t="s">
        <v>60</v>
      </c>
      <c r="M10" s="48" t="s">
        <v>57</v>
      </c>
      <c r="N10" s="24" t="s">
        <v>73</v>
      </c>
      <c r="O10" s="23" t="s">
        <v>61</v>
      </c>
      <c r="P10" s="55" t="s">
        <v>117</v>
      </c>
      <c r="Q10" s="52">
        <v>194138729473</v>
      </c>
      <c r="R10" s="53" t="s">
        <v>82</v>
      </c>
      <c r="S10" s="23" t="s">
        <v>4</v>
      </c>
      <c r="T10" s="40">
        <v>6.5</v>
      </c>
      <c r="U10" s="40">
        <v>6.63</v>
      </c>
      <c r="V10" s="23" t="s">
        <v>2</v>
      </c>
      <c r="W10" s="47">
        <v>30</v>
      </c>
      <c r="X10" s="46">
        <v>25</v>
      </c>
      <c r="Y10" s="45">
        <v>31</v>
      </c>
      <c r="Z10" s="26">
        <v>2</v>
      </c>
      <c r="AA10" s="25">
        <v>3</v>
      </c>
      <c r="AB10" s="49">
        <f t="shared" si="30"/>
        <v>2.3300000000000001E-2</v>
      </c>
      <c r="AC10" s="26">
        <v>56</v>
      </c>
      <c r="AD10" s="27">
        <f t="shared" si="31"/>
        <v>7210</v>
      </c>
      <c r="AE10" s="28">
        <v>3500</v>
      </c>
      <c r="AF10" s="29">
        <f t="shared" si="32"/>
        <v>0.49</v>
      </c>
      <c r="AG10" s="50" t="s">
        <v>63</v>
      </c>
      <c r="AH10" s="30">
        <v>0.314</v>
      </c>
      <c r="AI10" s="29">
        <f t="shared" si="33"/>
        <v>2.08</v>
      </c>
      <c r="AJ10" s="29">
        <f t="shared" si="34"/>
        <v>9.1999999999999993</v>
      </c>
      <c r="AK10" s="31">
        <v>0</v>
      </c>
      <c r="AL10" s="29">
        <f t="shared" si="20"/>
        <v>0</v>
      </c>
      <c r="AM10" s="31">
        <v>0</v>
      </c>
      <c r="AN10" s="29">
        <f t="shared" si="21"/>
        <v>0</v>
      </c>
      <c r="AO10" s="31">
        <v>0</v>
      </c>
      <c r="AP10" s="29">
        <f t="shared" si="35"/>
        <v>0</v>
      </c>
      <c r="AQ10" s="31">
        <v>0</v>
      </c>
      <c r="AR10" s="29">
        <f t="shared" si="36"/>
        <v>0</v>
      </c>
      <c r="AS10" s="33"/>
      <c r="AT10" s="31">
        <v>0</v>
      </c>
      <c r="AU10" s="29">
        <f t="shared" si="37"/>
        <v>0</v>
      </c>
      <c r="AV10" s="29">
        <f t="shared" si="38"/>
        <v>0</v>
      </c>
      <c r="AW10" s="29">
        <f t="shared" si="26"/>
        <v>9.1999999999999993</v>
      </c>
      <c r="AX10" s="32">
        <f t="shared" si="27"/>
        <v>0.14019999999999999</v>
      </c>
      <c r="AY10" s="51">
        <v>10.7</v>
      </c>
      <c r="AZ10" s="25">
        <v>120</v>
      </c>
      <c r="BA10" s="29">
        <f t="shared" si="39"/>
        <v>1104</v>
      </c>
      <c r="BB10" s="29">
        <f t="shared" si="40"/>
        <v>1284</v>
      </c>
    </row>
    <row r="11" spans="1:54" x14ac:dyDescent="0.25">
      <c r="A11" s="22">
        <v>14</v>
      </c>
      <c r="B11" s="35"/>
      <c r="C11" s="35"/>
      <c r="D11" s="35"/>
      <c r="E11" s="23" t="s">
        <v>3</v>
      </c>
      <c r="F11" s="23"/>
      <c r="G11" s="23" t="s">
        <v>48</v>
      </c>
      <c r="H11" s="24" t="s">
        <v>66</v>
      </c>
      <c r="I11" s="23" t="s">
        <v>65</v>
      </c>
      <c r="J11" s="23" t="s">
        <v>62</v>
      </c>
      <c r="K11" s="23" t="s">
        <v>64</v>
      </c>
      <c r="L11" s="35" t="s">
        <v>60</v>
      </c>
      <c r="M11" s="48" t="s">
        <v>59</v>
      </c>
      <c r="N11" s="24" t="s">
        <v>66</v>
      </c>
      <c r="O11" s="23" t="s">
        <v>61</v>
      </c>
      <c r="P11" s="55" t="s">
        <v>118</v>
      </c>
      <c r="Q11" s="52">
        <v>194138729497</v>
      </c>
      <c r="R11" s="53" t="s">
        <v>75</v>
      </c>
      <c r="S11" s="23" t="s">
        <v>4</v>
      </c>
      <c r="T11" s="40">
        <v>5.25</v>
      </c>
      <c r="U11" s="40">
        <v>5.36</v>
      </c>
      <c r="V11" s="23" t="s">
        <v>2</v>
      </c>
      <c r="W11" s="47">
        <v>30</v>
      </c>
      <c r="X11" s="46">
        <v>25</v>
      </c>
      <c r="Y11" s="45">
        <v>25</v>
      </c>
      <c r="Z11" s="26">
        <v>2</v>
      </c>
      <c r="AA11" s="25">
        <v>3</v>
      </c>
      <c r="AB11" s="49">
        <f t="shared" ref="AB11:AB13" si="41">IF(W11="","",W11*X11*Y11/1000000)</f>
        <v>1.8800000000000001E-2</v>
      </c>
      <c r="AC11" s="26">
        <v>56</v>
      </c>
      <c r="AD11" s="27">
        <f t="shared" ref="AD11:AD13" si="42">IF(AA11="","",AC11/AB11*AA11)</f>
        <v>8936</v>
      </c>
      <c r="AE11" s="28">
        <v>3500</v>
      </c>
      <c r="AF11" s="29">
        <f t="shared" ref="AF11:AF13" si="43">IF(ISERROR(AE11/AD11),"",AE11/AD11)</f>
        <v>0.39</v>
      </c>
      <c r="AG11" s="50" t="s">
        <v>63</v>
      </c>
      <c r="AH11" s="30">
        <v>0.314</v>
      </c>
      <c r="AI11" s="29">
        <f t="shared" ref="AI11:AI13" si="44">IF(ISERROR(U11*AH11),"",U11*AH11)</f>
        <v>1.68</v>
      </c>
      <c r="AJ11" s="29">
        <f t="shared" ref="AJ11:AJ13" si="45">IF(ISERROR(U11+AF11+AI11),"",U11+AF11+AI11)</f>
        <v>7.43</v>
      </c>
      <c r="AK11" s="31">
        <v>0</v>
      </c>
      <c r="AL11" s="29">
        <f t="shared" si="20"/>
        <v>0</v>
      </c>
      <c r="AM11" s="31">
        <v>0</v>
      </c>
      <c r="AN11" s="29">
        <f t="shared" si="21"/>
        <v>0</v>
      </c>
      <c r="AO11" s="31">
        <v>0</v>
      </c>
      <c r="AP11" s="29">
        <f t="shared" ref="AP11:AP13" si="46">IF(ISERROR(AY11*AO11),"",AY11*AO11)</f>
        <v>0</v>
      </c>
      <c r="AQ11" s="31">
        <v>0</v>
      </c>
      <c r="AR11" s="29">
        <f t="shared" ref="AR11:AR13" si="47">IF(ISERROR(U11*AQ11),"",U11*AQ11)</f>
        <v>0</v>
      </c>
      <c r="AS11" s="33"/>
      <c r="AT11" s="31">
        <v>0</v>
      </c>
      <c r="AU11" s="29">
        <f t="shared" ref="AU11:AU13" si="48">IF(ISERROR(AY11*AT11),"",AY11*AT11)</f>
        <v>0</v>
      </c>
      <c r="AV11" s="29">
        <f t="shared" ref="AV11:AV13" si="49">IF(ISERROR(AL11+AN11+AP11+AR11+AU11),"",AL11+AN11+AP11+AR11+AU11)</f>
        <v>0</v>
      </c>
      <c r="AW11" s="29">
        <f t="shared" si="26"/>
        <v>7.43</v>
      </c>
      <c r="AX11" s="32">
        <f t="shared" si="27"/>
        <v>0.14990000000000001</v>
      </c>
      <c r="AY11" s="51">
        <v>8.74</v>
      </c>
      <c r="AZ11" s="25">
        <v>120</v>
      </c>
      <c r="BA11" s="29">
        <f t="shared" ref="BA11:BA13" si="50">IF(ISERROR(AW11*AZ11),"",AW11*AZ11)</f>
        <v>891.6</v>
      </c>
      <c r="BB11" s="29">
        <f t="shared" ref="BB11:BB13" si="51">IF(ISERROR(AY11*AZ11),"",AY11*AZ11)</f>
        <v>1048.8</v>
      </c>
    </row>
    <row r="12" spans="1:54" x14ac:dyDescent="0.25">
      <c r="A12" s="22">
        <v>15</v>
      </c>
      <c r="B12" s="35"/>
      <c r="C12" s="35"/>
      <c r="D12" s="35"/>
      <c r="E12" s="23" t="s">
        <v>3</v>
      </c>
      <c r="F12" s="23"/>
      <c r="G12" s="23" t="s">
        <v>48</v>
      </c>
      <c r="H12" s="24" t="s">
        <v>66</v>
      </c>
      <c r="I12" s="23" t="s">
        <v>65</v>
      </c>
      <c r="J12" s="23" t="s">
        <v>62</v>
      </c>
      <c r="K12" s="23" t="s">
        <v>64</v>
      </c>
      <c r="L12" s="35" t="s">
        <v>60</v>
      </c>
      <c r="M12" s="48" t="s">
        <v>58</v>
      </c>
      <c r="N12" s="24" t="s">
        <v>66</v>
      </c>
      <c r="O12" s="23" t="s">
        <v>61</v>
      </c>
      <c r="P12" s="55" t="s">
        <v>119</v>
      </c>
      <c r="Q12" s="52">
        <v>194138729510</v>
      </c>
      <c r="R12" s="54" t="s">
        <v>78</v>
      </c>
      <c r="S12" s="23" t="s">
        <v>4</v>
      </c>
      <c r="T12" s="40">
        <v>5.61</v>
      </c>
      <c r="U12" s="40">
        <v>5.72</v>
      </c>
      <c r="V12" s="23" t="s">
        <v>2</v>
      </c>
      <c r="W12" s="47">
        <v>30</v>
      </c>
      <c r="X12" s="46">
        <v>25</v>
      </c>
      <c r="Y12" s="45">
        <v>28</v>
      </c>
      <c r="Z12" s="26">
        <v>2</v>
      </c>
      <c r="AA12" s="25">
        <v>3</v>
      </c>
      <c r="AB12" s="49">
        <f t="shared" si="41"/>
        <v>2.1000000000000001E-2</v>
      </c>
      <c r="AC12" s="26">
        <v>56</v>
      </c>
      <c r="AD12" s="27">
        <f t="shared" si="42"/>
        <v>8000</v>
      </c>
      <c r="AE12" s="28">
        <v>3500</v>
      </c>
      <c r="AF12" s="29">
        <f t="shared" si="43"/>
        <v>0.44</v>
      </c>
      <c r="AG12" s="50" t="s">
        <v>63</v>
      </c>
      <c r="AH12" s="30">
        <v>0.314</v>
      </c>
      <c r="AI12" s="29">
        <f t="shared" si="44"/>
        <v>1.8</v>
      </c>
      <c r="AJ12" s="29">
        <f t="shared" si="45"/>
        <v>7.96</v>
      </c>
      <c r="AK12" s="31">
        <v>0</v>
      </c>
      <c r="AL12" s="29">
        <f t="shared" si="20"/>
        <v>0</v>
      </c>
      <c r="AM12" s="31">
        <v>0</v>
      </c>
      <c r="AN12" s="29">
        <f t="shared" si="21"/>
        <v>0</v>
      </c>
      <c r="AO12" s="31">
        <v>0</v>
      </c>
      <c r="AP12" s="29">
        <f t="shared" si="46"/>
        <v>0</v>
      </c>
      <c r="AQ12" s="31">
        <v>0</v>
      </c>
      <c r="AR12" s="29">
        <f t="shared" si="47"/>
        <v>0</v>
      </c>
      <c r="AS12" s="33"/>
      <c r="AT12" s="31">
        <v>0</v>
      </c>
      <c r="AU12" s="29">
        <f t="shared" si="48"/>
        <v>0</v>
      </c>
      <c r="AV12" s="29">
        <f t="shared" si="49"/>
        <v>0</v>
      </c>
      <c r="AW12" s="29">
        <f t="shared" si="26"/>
        <v>7.96</v>
      </c>
      <c r="AX12" s="32">
        <f t="shared" si="27"/>
        <v>0.1376</v>
      </c>
      <c r="AY12" s="51">
        <v>9.23</v>
      </c>
      <c r="AZ12" s="25">
        <v>360</v>
      </c>
      <c r="BA12" s="29">
        <f t="shared" si="50"/>
        <v>2865.6</v>
      </c>
      <c r="BB12" s="29">
        <f t="shared" si="51"/>
        <v>3322.8</v>
      </c>
    </row>
    <row r="13" spans="1:54" x14ac:dyDescent="0.25">
      <c r="A13" s="22">
        <v>16</v>
      </c>
      <c r="B13" s="35"/>
      <c r="C13" s="35"/>
      <c r="D13" s="35"/>
      <c r="E13" s="23" t="s">
        <v>3</v>
      </c>
      <c r="F13" s="23"/>
      <c r="G13" s="23" t="s">
        <v>48</v>
      </c>
      <c r="H13" s="24" t="s">
        <v>66</v>
      </c>
      <c r="I13" s="23" t="s">
        <v>65</v>
      </c>
      <c r="J13" s="23" t="s">
        <v>62</v>
      </c>
      <c r="K13" s="23" t="s">
        <v>64</v>
      </c>
      <c r="L13" s="35" t="s">
        <v>60</v>
      </c>
      <c r="M13" s="48" t="s">
        <v>57</v>
      </c>
      <c r="N13" s="24" t="s">
        <v>66</v>
      </c>
      <c r="O13" s="23" t="s">
        <v>61</v>
      </c>
      <c r="P13" s="55" t="s">
        <v>120</v>
      </c>
      <c r="Q13" s="52">
        <v>194138729503</v>
      </c>
      <c r="R13" s="54" t="s">
        <v>77</v>
      </c>
      <c r="S13" s="23" t="s">
        <v>4</v>
      </c>
      <c r="T13" s="40">
        <v>6.5</v>
      </c>
      <c r="U13" s="40">
        <v>6.63</v>
      </c>
      <c r="V13" s="23" t="s">
        <v>2</v>
      </c>
      <c r="W13" s="47">
        <v>30</v>
      </c>
      <c r="X13" s="46">
        <v>25</v>
      </c>
      <c r="Y13" s="45">
        <v>31</v>
      </c>
      <c r="Z13" s="26">
        <v>2</v>
      </c>
      <c r="AA13" s="25">
        <v>3</v>
      </c>
      <c r="AB13" s="49">
        <f t="shared" si="41"/>
        <v>2.3300000000000001E-2</v>
      </c>
      <c r="AC13" s="26">
        <v>56</v>
      </c>
      <c r="AD13" s="27">
        <f t="shared" si="42"/>
        <v>7210</v>
      </c>
      <c r="AE13" s="28">
        <v>3500</v>
      </c>
      <c r="AF13" s="29">
        <f t="shared" si="43"/>
        <v>0.49</v>
      </c>
      <c r="AG13" s="50" t="s">
        <v>63</v>
      </c>
      <c r="AH13" s="30">
        <v>0.314</v>
      </c>
      <c r="AI13" s="29">
        <f t="shared" si="44"/>
        <v>2.08</v>
      </c>
      <c r="AJ13" s="29">
        <f t="shared" si="45"/>
        <v>9.1999999999999993</v>
      </c>
      <c r="AK13" s="31">
        <v>0</v>
      </c>
      <c r="AL13" s="29">
        <f t="shared" si="20"/>
        <v>0</v>
      </c>
      <c r="AM13" s="31">
        <v>0</v>
      </c>
      <c r="AN13" s="29">
        <f t="shared" si="21"/>
        <v>0</v>
      </c>
      <c r="AO13" s="31">
        <v>0</v>
      </c>
      <c r="AP13" s="29">
        <f t="shared" si="46"/>
        <v>0</v>
      </c>
      <c r="AQ13" s="31">
        <v>0</v>
      </c>
      <c r="AR13" s="29">
        <f t="shared" si="47"/>
        <v>0</v>
      </c>
      <c r="AS13" s="33"/>
      <c r="AT13" s="31">
        <v>0</v>
      </c>
      <c r="AU13" s="29">
        <f t="shared" si="48"/>
        <v>0</v>
      </c>
      <c r="AV13" s="29">
        <f t="shared" si="49"/>
        <v>0</v>
      </c>
      <c r="AW13" s="29">
        <f t="shared" si="26"/>
        <v>9.1999999999999993</v>
      </c>
      <c r="AX13" s="32">
        <f t="shared" si="27"/>
        <v>0.14019999999999999</v>
      </c>
      <c r="AY13" s="51">
        <v>10.7</v>
      </c>
      <c r="AZ13" s="25">
        <v>120</v>
      </c>
      <c r="BA13" s="29">
        <f t="shared" si="50"/>
        <v>1104</v>
      </c>
      <c r="BB13" s="29">
        <f t="shared" si="51"/>
        <v>1284</v>
      </c>
    </row>
    <row r="14" spans="1:54" x14ac:dyDescent="0.25">
      <c r="A14" s="22">
        <v>18</v>
      </c>
      <c r="B14" s="35"/>
      <c r="C14" s="35"/>
      <c r="D14" s="35"/>
      <c r="E14" s="23" t="s">
        <v>3</v>
      </c>
      <c r="F14" s="23"/>
      <c r="G14" s="23" t="s">
        <v>48</v>
      </c>
      <c r="H14" s="24" t="s">
        <v>67</v>
      </c>
      <c r="I14" s="23" t="s">
        <v>65</v>
      </c>
      <c r="J14" s="23" t="s">
        <v>62</v>
      </c>
      <c r="K14" s="23" t="s">
        <v>64</v>
      </c>
      <c r="L14" s="35" t="s">
        <v>60</v>
      </c>
      <c r="M14" s="48" t="s">
        <v>59</v>
      </c>
      <c r="N14" s="24" t="s">
        <v>67</v>
      </c>
      <c r="O14" s="23" t="s">
        <v>61</v>
      </c>
      <c r="P14" s="55" t="s">
        <v>121</v>
      </c>
      <c r="Q14" s="52">
        <v>194138729527</v>
      </c>
      <c r="R14" s="53" t="s">
        <v>76</v>
      </c>
      <c r="S14" s="23" t="s">
        <v>4</v>
      </c>
      <c r="T14" s="40">
        <v>5.25</v>
      </c>
      <c r="U14" s="40">
        <v>5.36</v>
      </c>
      <c r="V14" s="23" t="s">
        <v>2</v>
      </c>
      <c r="W14" s="47">
        <v>30</v>
      </c>
      <c r="X14" s="46">
        <v>25</v>
      </c>
      <c r="Y14" s="45">
        <v>25</v>
      </c>
      <c r="Z14" s="26">
        <v>2</v>
      </c>
      <c r="AA14" s="25">
        <v>3</v>
      </c>
      <c r="AB14" s="49">
        <f t="shared" ref="AB14:AB16" si="52">IF(W14="","",W14*X14*Y14/1000000)</f>
        <v>1.8800000000000001E-2</v>
      </c>
      <c r="AC14" s="26">
        <v>56</v>
      </c>
      <c r="AD14" s="27">
        <f t="shared" ref="AD14:AD16" si="53">IF(AA14="","",AC14/AB14*AA14)</f>
        <v>8936</v>
      </c>
      <c r="AE14" s="28">
        <v>3500</v>
      </c>
      <c r="AF14" s="29">
        <f t="shared" ref="AF14:AF16" si="54">IF(ISERROR(AE14/AD14),"",AE14/AD14)</f>
        <v>0.39</v>
      </c>
      <c r="AG14" s="50" t="s">
        <v>63</v>
      </c>
      <c r="AH14" s="30">
        <v>0.314</v>
      </c>
      <c r="AI14" s="29">
        <f t="shared" ref="AI14:AI16" si="55">IF(ISERROR(U14*AH14),"",U14*AH14)</f>
        <v>1.68</v>
      </c>
      <c r="AJ14" s="29">
        <f t="shared" ref="AJ14:AJ16" si="56">IF(ISERROR(U14+AF14+AI14),"",U14+AF14+AI14)</f>
        <v>7.43</v>
      </c>
      <c r="AK14" s="31">
        <v>0</v>
      </c>
      <c r="AL14" s="29">
        <f t="shared" si="20"/>
        <v>0</v>
      </c>
      <c r="AM14" s="31">
        <v>0</v>
      </c>
      <c r="AN14" s="29">
        <f t="shared" si="21"/>
        <v>0</v>
      </c>
      <c r="AO14" s="31">
        <v>0</v>
      </c>
      <c r="AP14" s="29">
        <f t="shared" ref="AP14:AP16" si="57">IF(ISERROR(AY14*AO14),"",AY14*AO14)</f>
        <v>0</v>
      </c>
      <c r="AQ14" s="31">
        <v>0</v>
      </c>
      <c r="AR14" s="29">
        <f t="shared" ref="AR14:AR16" si="58">IF(ISERROR(U14*AQ14),"",U14*AQ14)</f>
        <v>0</v>
      </c>
      <c r="AS14" s="33"/>
      <c r="AT14" s="31">
        <v>0</v>
      </c>
      <c r="AU14" s="29">
        <f t="shared" ref="AU14:AU16" si="59">IF(ISERROR(AY14*AT14),"",AY14*AT14)</f>
        <v>0</v>
      </c>
      <c r="AV14" s="29">
        <f t="shared" ref="AV14:AV16" si="60">IF(ISERROR(AL14+AN14+AP14+AR14+AU14),"",AL14+AN14+AP14+AR14+AU14)</f>
        <v>0</v>
      </c>
      <c r="AW14" s="29">
        <f t="shared" si="26"/>
        <v>7.43</v>
      </c>
      <c r="AX14" s="32">
        <f t="shared" si="27"/>
        <v>0.14990000000000001</v>
      </c>
      <c r="AY14" s="51">
        <v>8.74</v>
      </c>
      <c r="AZ14" s="25">
        <v>120</v>
      </c>
      <c r="BA14" s="29">
        <f t="shared" ref="BA14:BA16" si="61">IF(ISERROR(AW14*AZ14),"",AW14*AZ14)</f>
        <v>891.6</v>
      </c>
      <c r="BB14" s="29">
        <f t="shared" ref="BB14:BB16" si="62">IF(ISERROR(AY14*AZ14),"",AY14*AZ14)</f>
        <v>1048.8</v>
      </c>
    </row>
    <row r="15" spans="1:54" x14ac:dyDescent="0.25">
      <c r="A15" s="22">
        <v>19</v>
      </c>
      <c r="B15" s="35"/>
      <c r="C15" s="35"/>
      <c r="D15" s="35"/>
      <c r="E15" s="23" t="s">
        <v>3</v>
      </c>
      <c r="F15" s="23"/>
      <c r="G15" s="23" t="s">
        <v>48</v>
      </c>
      <c r="H15" s="24" t="s">
        <v>67</v>
      </c>
      <c r="I15" s="23" t="s">
        <v>65</v>
      </c>
      <c r="J15" s="23" t="s">
        <v>62</v>
      </c>
      <c r="K15" s="23" t="s">
        <v>64</v>
      </c>
      <c r="L15" s="35" t="s">
        <v>60</v>
      </c>
      <c r="M15" s="48" t="s">
        <v>58</v>
      </c>
      <c r="N15" s="24" t="s">
        <v>67</v>
      </c>
      <c r="O15" s="23" t="s">
        <v>61</v>
      </c>
      <c r="P15" s="55" t="s">
        <v>122</v>
      </c>
      <c r="Q15" s="52">
        <v>194138729541</v>
      </c>
      <c r="R15" s="54" t="s">
        <v>79</v>
      </c>
      <c r="S15" s="23" t="s">
        <v>4</v>
      </c>
      <c r="T15" s="40">
        <v>5.61</v>
      </c>
      <c r="U15" s="40">
        <v>5.72</v>
      </c>
      <c r="V15" s="23" t="s">
        <v>2</v>
      </c>
      <c r="W15" s="47">
        <v>30</v>
      </c>
      <c r="X15" s="46">
        <v>25</v>
      </c>
      <c r="Y15" s="45">
        <v>28</v>
      </c>
      <c r="Z15" s="26">
        <v>2</v>
      </c>
      <c r="AA15" s="25">
        <v>3</v>
      </c>
      <c r="AB15" s="49">
        <f t="shared" si="52"/>
        <v>2.1000000000000001E-2</v>
      </c>
      <c r="AC15" s="26">
        <v>56</v>
      </c>
      <c r="AD15" s="27">
        <f t="shared" si="53"/>
        <v>8000</v>
      </c>
      <c r="AE15" s="28">
        <v>3500</v>
      </c>
      <c r="AF15" s="29">
        <f t="shared" si="54"/>
        <v>0.44</v>
      </c>
      <c r="AG15" s="50" t="s">
        <v>63</v>
      </c>
      <c r="AH15" s="30">
        <v>0.314</v>
      </c>
      <c r="AI15" s="29">
        <f t="shared" si="55"/>
        <v>1.8</v>
      </c>
      <c r="AJ15" s="29">
        <f t="shared" si="56"/>
        <v>7.96</v>
      </c>
      <c r="AK15" s="31">
        <v>0</v>
      </c>
      <c r="AL15" s="29">
        <f t="shared" si="20"/>
        <v>0</v>
      </c>
      <c r="AM15" s="31">
        <v>0</v>
      </c>
      <c r="AN15" s="29">
        <f t="shared" si="21"/>
        <v>0</v>
      </c>
      <c r="AO15" s="31">
        <v>0</v>
      </c>
      <c r="AP15" s="29">
        <f t="shared" si="57"/>
        <v>0</v>
      </c>
      <c r="AQ15" s="31">
        <v>0</v>
      </c>
      <c r="AR15" s="29">
        <f t="shared" si="58"/>
        <v>0</v>
      </c>
      <c r="AS15" s="33"/>
      <c r="AT15" s="31">
        <v>0</v>
      </c>
      <c r="AU15" s="29">
        <f t="shared" si="59"/>
        <v>0</v>
      </c>
      <c r="AV15" s="29">
        <f t="shared" si="60"/>
        <v>0</v>
      </c>
      <c r="AW15" s="29">
        <f t="shared" si="26"/>
        <v>7.96</v>
      </c>
      <c r="AX15" s="32">
        <f t="shared" si="27"/>
        <v>0.1376</v>
      </c>
      <c r="AY15" s="51">
        <v>9.23</v>
      </c>
      <c r="AZ15" s="25">
        <v>360</v>
      </c>
      <c r="BA15" s="29">
        <f t="shared" si="61"/>
        <v>2865.6</v>
      </c>
      <c r="BB15" s="29">
        <f t="shared" si="62"/>
        <v>3322.8</v>
      </c>
    </row>
    <row r="16" spans="1:54" x14ac:dyDescent="0.25">
      <c r="A16" s="22">
        <v>20</v>
      </c>
      <c r="B16" s="35"/>
      <c r="C16" s="35"/>
      <c r="D16" s="35"/>
      <c r="E16" s="23" t="s">
        <v>3</v>
      </c>
      <c r="F16" s="23"/>
      <c r="G16" s="23" t="s">
        <v>48</v>
      </c>
      <c r="H16" s="24" t="s">
        <v>67</v>
      </c>
      <c r="I16" s="23" t="s">
        <v>65</v>
      </c>
      <c r="J16" s="23" t="s">
        <v>62</v>
      </c>
      <c r="K16" s="23" t="s">
        <v>64</v>
      </c>
      <c r="L16" s="35" t="s">
        <v>60</v>
      </c>
      <c r="M16" s="48" t="s">
        <v>57</v>
      </c>
      <c r="N16" s="24" t="s">
        <v>67</v>
      </c>
      <c r="O16" s="23" t="s">
        <v>61</v>
      </c>
      <c r="P16" s="55" t="s">
        <v>123</v>
      </c>
      <c r="Q16" s="52">
        <v>194138729534</v>
      </c>
      <c r="R16" s="54" t="s">
        <v>80</v>
      </c>
      <c r="S16" s="23" t="s">
        <v>4</v>
      </c>
      <c r="T16" s="40">
        <v>6.5</v>
      </c>
      <c r="U16" s="40">
        <v>6.63</v>
      </c>
      <c r="V16" s="23" t="s">
        <v>2</v>
      </c>
      <c r="W16" s="47">
        <v>30</v>
      </c>
      <c r="X16" s="46">
        <v>25</v>
      </c>
      <c r="Y16" s="45">
        <v>31</v>
      </c>
      <c r="Z16" s="26">
        <v>2</v>
      </c>
      <c r="AA16" s="25">
        <v>3</v>
      </c>
      <c r="AB16" s="49">
        <f t="shared" si="52"/>
        <v>2.3300000000000001E-2</v>
      </c>
      <c r="AC16" s="26">
        <v>56</v>
      </c>
      <c r="AD16" s="27">
        <f t="shared" si="53"/>
        <v>7210</v>
      </c>
      <c r="AE16" s="28">
        <v>3500</v>
      </c>
      <c r="AF16" s="29">
        <f t="shared" si="54"/>
        <v>0.49</v>
      </c>
      <c r="AG16" s="50" t="s">
        <v>63</v>
      </c>
      <c r="AH16" s="30">
        <v>0.314</v>
      </c>
      <c r="AI16" s="29">
        <f t="shared" si="55"/>
        <v>2.08</v>
      </c>
      <c r="AJ16" s="29">
        <f t="shared" si="56"/>
        <v>9.1999999999999993</v>
      </c>
      <c r="AK16" s="31">
        <v>0</v>
      </c>
      <c r="AL16" s="29">
        <f t="shared" si="20"/>
        <v>0</v>
      </c>
      <c r="AM16" s="31">
        <v>0</v>
      </c>
      <c r="AN16" s="29">
        <f t="shared" si="21"/>
        <v>0</v>
      </c>
      <c r="AO16" s="31">
        <v>0</v>
      </c>
      <c r="AP16" s="29">
        <f t="shared" si="57"/>
        <v>0</v>
      </c>
      <c r="AQ16" s="31">
        <v>0</v>
      </c>
      <c r="AR16" s="29">
        <f t="shared" si="58"/>
        <v>0</v>
      </c>
      <c r="AS16" s="33"/>
      <c r="AT16" s="31">
        <v>0</v>
      </c>
      <c r="AU16" s="29">
        <f t="shared" si="59"/>
        <v>0</v>
      </c>
      <c r="AV16" s="29">
        <f t="shared" si="60"/>
        <v>0</v>
      </c>
      <c r="AW16" s="29">
        <f t="shared" si="26"/>
        <v>9.1999999999999993</v>
      </c>
      <c r="AX16" s="32">
        <f t="shared" si="27"/>
        <v>0.14019999999999999</v>
      </c>
      <c r="AY16" s="51">
        <v>10.7</v>
      </c>
      <c r="AZ16" s="25">
        <v>120</v>
      </c>
      <c r="BA16" s="29">
        <f t="shared" si="61"/>
        <v>1104</v>
      </c>
      <c r="BB16" s="29">
        <f t="shared" si="62"/>
        <v>1284</v>
      </c>
    </row>
    <row r="17" spans="1:54" x14ac:dyDescent="0.25">
      <c r="A17" s="22">
        <v>22</v>
      </c>
      <c r="B17" s="35"/>
      <c r="C17" s="35"/>
      <c r="D17" s="35"/>
      <c r="E17" s="23" t="s">
        <v>3</v>
      </c>
      <c r="F17" s="23"/>
      <c r="G17" s="23" t="s">
        <v>48</v>
      </c>
      <c r="H17" s="24" t="s">
        <v>68</v>
      </c>
      <c r="I17" s="23" t="s">
        <v>65</v>
      </c>
      <c r="J17" s="23" t="s">
        <v>62</v>
      </c>
      <c r="K17" s="23" t="s">
        <v>64</v>
      </c>
      <c r="L17" s="35" t="s">
        <v>60</v>
      </c>
      <c r="M17" s="48" t="s">
        <v>59</v>
      </c>
      <c r="N17" s="24" t="s">
        <v>68</v>
      </c>
      <c r="O17" s="23" t="s">
        <v>61</v>
      </c>
      <c r="P17" s="55" t="s">
        <v>124</v>
      </c>
      <c r="Q17" s="52" t="s">
        <v>95</v>
      </c>
      <c r="R17" s="53" t="s">
        <v>92</v>
      </c>
      <c r="S17" s="23" t="s">
        <v>4</v>
      </c>
      <c r="T17" s="40">
        <v>5.25</v>
      </c>
      <c r="U17" s="40">
        <v>5.36</v>
      </c>
      <c r="V17" s="23" t="s">
        <v>2</v>
      </c>
      <c r="W17" s="47">
        <v>30</v>
      </c>
      <c r="X17" s="46">
        <v>25</v>
      </c>
      <c r="Y17" s="45">
        <v>25</v>
      </c>
      <c r="Z17" s="26">
        <v>2</v>
      </c>
      <c r="AA17" s="25">
        <v>3</v>
      </c>
      <c r="AB17" s="49">
        <f t="shared" ref="AB17:AB19" si="63">IF(W17="","",W17*X17*Y17/1000000)</f>
        <v>1.8800000000000001E-2</v>
      </c>
      <c r="AC17" s="26">
        <v>56</v>
      </c>
      <c r="AD17" s="27">
        <f t="shared" ref="AD17:AD19" si="64">IF(AA17="","",AC17/AB17*AA17)</f>
        <v>8936</v>
      </c>
      <c r="AE17" s="28">
        <v>3500</v>
      </c>
      <c r="AF17" s="29">
        <f t="shared" ref="AF17:AF19" si="65">IF(ISERROR(AE17/AD17),"",AE17/AD17)</f>
        <v>0.39</v>
      </c>
      <c r="AG17" s="50" t="s">
        <v>63</v>
      </c>
      <c r="AH17" s="30">
        <v>0.314</v>
      </c>
      <c r="AI17" s="29">
        <f t="shared" ref="AI17:AI19" si="66">IF(ISERROR(U17*AH17),"",U17*AH17)</f>
        <v>1.68</v>
      </c>
      <c r="AJ17" s="29">
        <f t="shared" ref="AJ17:AJ19" si="67">IF(ISERROR(U17+AF17+AI17),"",U17+AF17+AI17)</f>
        <v>7.43</v>
      </c>
      <c r="AK17" s="31">
        <v>0</v>
      </c>
      <c r="AL17" s="29">
        <f t="shared" si="20"/>
        <v>0</v>
      </c>
      <c r="AM17" s="31">
        <v>0</v>
      </c>
      <c r="AN17" s="29">
        <f t="shared" si="21"/>
        <v>0</v>
      </c>
      <c r="AO17" s="31">
        <v>0</v>
      </c>
      <c r="AP17" s="29">
        <f t="shared" ref="AP17:AP19" si="68">IF(ISERROR(AY17*AO17),"",AY17*AO17)</f>
        <v>0</v>
      </c>
      <c r="AQ17" s="31">
        <v>0</v>
      </c>
      <c r="AR17" s="29">
        <f t="shared" ref="AR17:AR19" si="69">IF(ISERROR(U17*AQ17),"",U17*AQ17)</f>
        <v>0</v>
      </c>
      <c r="AS17" s="33"/>
      <c r="AT17" s="31">
        <v>0</v>
      </c>
      <c r="AU17" s="29">
        <f t="shared" ref="AU17:AU19" si="70">IF(ISERROR(AY17*AT17),"",AY17*AT17)</f>
        <v>0</v>
      </c>
      <c r="AV17" s="29">
        <f t="shared" ref="AV17:AV19" si="71">IF(ISERROR(AL17+AN17+AP17+AR17+AU17),"",AL17+AN17+AP17+AR17+AU17)</f>
        <v>0</v>
      </c>
      <c r="AW17" s="29">
        <f t="shared" si="26"/>
        <v>7.43</v>
      </c>
      <c r="AX17" s="32">
        <f t="shared" si="27"/>
        <v>0.14990000000000001</v>
      </c>
      <c r="AY17" s="51">
        <v>8.74</v>
      </c>
      <c r="AZ17" s="25">
        <v>120</v>
      </c>
      <c r="BA17" s="29">
        <f t="shared" ref="BA17:BA19" si="72">IF(ISERROR(AW17*AZ17),"",AW17*AZ17)</f>
        <v>891.6</v>
      </c>
      <c r="BB17" s="29">
        <f t="shared" ref="BB17:BB19" si="73">IF(ISERROR(AY17*AZ17),"",AY17*AZ17)</f>
        <v>1048.8</v>
      </c>
    </row>
    <row r="18" spans="1:54" x14ac:dyDescent="0.25">
      <c r="A18" s="22">
        <v>23</v>
      </c>
      <c r="B18" s="35"/>
      <c r="C18" s="35"/>
      <c r="D18" s="35"/>
      <c r="E18" s="23" t="s">
        <v>3</v>
      </c>
      <c r="F18" s="23"/>
      <c r="G18" s="23" t="s">
        <v>48</v>
      </c>
      <c r="H18" s="24" t="s">
        <v>68</v>
      </c>
      <c r="I18" s="23" t="s">
        <v>65</v>
      </c>
      <c r="J18" s="23" t="s">
        <v>62</v>
      </c>
      <c r="K18" s="23" t="s">
        <v>64</v>
      </c>
      <c r="L18" s="35" t="s">
        <v>60</v>
      </c>
      <c r="M18" s="48" t="s">
        <v>58</v>
      </c>
      <c r="N18" s="24" t="s">
        <v>68</v>
      </c>
      <c r="O18" s="23" t="s">
        <v>61</v>
      </c>
      <c r="P18" s="55" t="s">
        <v>125</v>
      </c>
      <c r="Q18" s="52" t="s">
        <v>96</v>
      </c>
      <c r="R18" s="53" t="s">
        <v>93</v>
      </c>
      <c r="S18" s="23" t="s">
        <v>4</v>
      </c>
      <c r="T18" s="40">
        <v>5.61</v>
      </c>
      <c r="U18" s="40">
        <v>5.72</v>
      </c>
      <c r="V18" s="23" t="s">
        <v>2</v>
      </c>
      <c r="W18" s="47">
        <v>30</v>
      </c>
      <c r="X18" s="46">
        <v>25</v>
      </c>
      <c r="Y18" s="45">
        <v>28</v>
      </c>
      <c r="Z18" s="26">
        <v>2</v>
      </c>
      <c r="AA18" s="25">
        <v>3</v>
      </c>
      <c r="AB18" s="49">
        <f t="shared" si="63"/>
        <v>2.1000000000000001E-2</v>
      </c>
      <c r="AC18" s="26">
        <v>56</v>
      </c>
      <c r="AD18" s="27">
        <f t="shared" si="64"/>
        <v>8000</v>
      </c>
      <c r="AE18" s="28">
        <v>3500</v>
      </c>
      <c r="AF18" s="29">
        <f t="shared" si="65"/>
        <v>0.44</v>
      </c>
      <c r="AG18" s="50" t="s">
        <v>63</v>
      </c>
      <c r="AH18" s="30">
        <v>0.314</v>
      </c>
      <c r="AI18" s="29">
        <f t="shared" si="66"/>
        <v>1.8</v>
      </c>
      <c r="AJ18" s="29">
        <f t="shared" si="67"/>
        <v>7.96</v>
      </c>
      <c r="AK18" s="31">
        <v>0</v>
      </c>
      <c r="AL18" s="29">
        <f t="shared" si="20"/>
        <v>0</v>
      </c>
      <c r="AM18" s="31">
        <v>0</v>
      </c>
      <c r="AN18" s="29">
        <f t="shared" si="21"/>
        <v>0</v>
      </c>
      <c r="AO18" s="31">
        <v>0</v>
      </c>
      <c r="AP18" s="29">
        <f t="shared" si="68"/>
        <v>0</v>
      </c>
      <c r="AQ18" s="31">
        <v>0</v>
      </c>
      <c r="AR18" s="29">
        <f t="shared" si="69"/>
        <v>0</v>
      </c>
      <c r="AS18" s="33"/>
      <c r="AT18" s="31">
        <v>0</v>
      </c>
      <c r="AU18" s="29">
        <f t="shared" si="70"/>
        <v>0</v>
      </c>
      <c r="AV18" s="29">
        <f t="shared" si="71"/>
        <v>0</v>
      </c>
      <c r="AW18" s="29">
        <f t="shared" si="26"/>
        <v>7.96</v>
      </c>
      <c r="AX18" s="32">
        <f t="shared" si="27"/>
        <v>0.1376</v>
      </c>
      <c r="AY18" s="51">
        <v>9.23</v>
      </c>
      <c r="AZ18" s="25">
        <v>360</v>
      </c>
      <c r="BA18" s="29">
        <f t="shared" si="72"/>
        <v>2865.6</v>
      </c>
      <c r="BB18" s="29">
        <f t="shared" si="73"/>
        <v>3322.8</v>
      </c>
    </row>
    <row r="19" spans="1:54" x14ac:dyDescent="0.25">
      <c r="A19" s="22">
        <v>24</v>
      </c>
      <c r="B19" s="35"/>
      <c r="C19" s="35"/>
      <c r="D19" s="35"/>
      <c r="E19" s="23" t="s">
        <v>3</v>
      </c>
      <c r="F19" s="23"/>
      <c r="G19" s="23" t="s">
        <v>48</v>
      </c>
      <c r="H19" s="24" t="s">
        <v>68</v>
      </c>
      <c r="I19" s="23" t="s">
        <v>65</v>
      </c>
      <c r="J19" s="23" t="s">
        <v>62</v>
      </c>
      <c r="K19" s="23" t="s">
        <v>64</v>
      </c>
      <c r="L19" s="35" t="s">
        <v>60</v>
      </c>
      <c r="M19" s="48" t="s">
        <v>57</v>
      </c>
      <c r="N19" s="24" t="s">
        <v>68</v>
      </c>
      <c r="O19" s="23" t="s">
        <v>61</v>
      </c>
      <c r="P19" s="55" t="s">
        <v>126</v>
      </c>
      <c r="Q19" s="52" t="s">
        <v>97</v>
      </c>
      <c r="R19" s="53" t="s">
        <v>94</v>
      </c>
      <c r="S19" s="23" t="s">
        <v>4</v>
      </c>
      <c r="T19" s="40">
        <v>6.5</v>
      </c>
      <c r="U19" s="40">
        <v>6.63</v>
      </c>
      <c r="V19" s="23" t="s">
        <v>2</v>
      </c>
      <c r="W19" s="47">
        <v>30</v>
      </c>
      <c r="X19" s="46">
        <v>25</v>
      </c>
      <c r="Y19" s="45">
        <v>31</v>
      </c>
      <c r="Z19" s="26">
        <v>2</v>
      </c>
      <c r="AA19" s="25">
        <v>3</v>
      </c>
      <c r="AB19" s="49">
        <f t="shared" si="63"/>
        <v>2.3300000000000001E-2</v>
      </c>
      <c r="AC19" s="26">
        <v>56</v>
      </c>
      <c r="AD19" s="27">
        <f t="shared" si="64"/>
        <v>7210</v>
      </c>
      <c r="AE19" s="28">
        <v>3500</v>
      </c>
      <c r="AF19" s="29">
        <f t="shared" si="65"/>
        <v>0.49</v>
      </c>
      <c r="AG19" s="50" t="s">
        <v>63</v>
      </c>
      <c r="AH19" s="30">
        <v>0.314</v>
      </c>
      <c r="AI19" s="29">
        <f t="shared" si="66"/>
        <v>2.08</v>
      </c>
      <c r="AJ19" s="29">
        <f t="shared" si="67"/>
        <v>9.1999999999999993</v>
      </c>
      <c r="AK19" s="31">
        <v>0</v>
      </c>
      <c r="AL19" s="29">
        <f t="shared" si="20"/>
        <v>0</v>
      </c>
      <c r="AM19" s="31">
        <v>0</v>
      </c>
      <c r="AN19" s="29">
        <f t="shared" si="21"/>
        <v>0</v>
      </c>
      <c r="AO19" s="31">
        <v>0</v>
      </c>
      <c r="AP19" s="29">
        <f t="shared" si="68"/>
        <v>0</v>
      </c>
      <c r="AQ19" s="31">
        <v>0</v>
      </c>
      <c r="AR19" s="29">
        <f t="shared" si="69"/>
        <v>0</v>
      </c>
      <c r="AS19" s="33"/>
      <c r="AT19" s="31">
        <v>0</v>
      </c>
      <c r="AU19" s="29">
        <f t="shared" si="70"/>
        <v>0</v>
      </c>
      <c r="AV19" s="29">
        <f t="shared" si="71"/>
        <v>0</v>
      </c>
      <c r="AW19" s="29">
        <f t="shared" si="26"/>
        <v>9.1999999999999993</v>
      </c>
      <c r="AX19" s="32">
        <f t="shared" si="27"/>
        <v>0.14019999999999999</v>
      </c>
      <c r="AY19" s="51">
        <v>10.7</v>
      </c>
      <c r="AZ19" s="25">
        <v>120</v>
      </c>
      <c r="BA19" s="29">
        <f t="shared" si="72"/>
        <v>1104</v>
      </c>
      <c r="BB19" s="29">
        <f t="shared" si="73"/>
        <v>1284</v>
      </c>
    </row>
    <row r="20" spans="1:54" x14ac:dyDescent="0.25">
      <c r="A20" s="22">
        <v>26</v>
      </c>
      <c r="B20" s="35"/>
      <c r="C20" s="35"/>
      <c r="D20" s="35"/>
      <c r="E20" s="23" t="s">
        <v>3</v>
      </c>
      <c r="F20" s="23"/>
      <c r="G20" s="23" t="s">
        <v>48</v>
      </c>
      <c r="H20" s="24" t="s">
        <v>69</v>
      </c>
      <c r="I20" s="23" t="s">
        <v>65</v>
      </c>
      <c r="J20" s="23" t="s">
        <v>62</v>
      </c>
      <c r="K20" s="23" t="s">
        <v>64</v>
      </c>
      <c r="L20" s="35" t="s">
        <v>60</v>
      </c>
      <c r="M20" s="48" t="s">
        <v>59</v>
      </c>
      <c r="N20" s="24" t="s">
        <v>69</v>
      </c>
      <c r="O20" s="23" t="s">
        <v>61</v>
      </c>
      <c r="P20" s="55" t="s">
        <v>127</v>
      </c>
      <c r="Q20" s="52" t="s">
        <v>101</v>
      </c>
      <c r="R20" s="53" t="s">
        <v>98</v>
      </c>
      <c r="S20" s="23" t="s">
        <v>4</v>
      </c>
      <c r="T20" s="40">
        <v>5.25</v>
      </c>
      <c r="U20" s="40">
        <v>5.36</v>
      </c>
      <c r="V20" s="23" t="s">
        <v>2</v>
      </c>
      <c r="W20" s="47">
        <v>30</v>
      </c>
      <c r="X20" s="46">
        <v>25</v>
      </c>
      <c r="Y20" s="45">
        <v>25</v>
      </c>
      <c r="Z20" s="26">
        <v>2</v>
      </c>
      <c r="AA20" s="25">
        <v>3</v>
      </c>
      <c r="AB20" s="49">
        <f t="shared" ref="AB20:AB22" si="74">IF(W20="","",W20*X20*Y20/1000000)</f>
        <v>1.8800000000000001E-2</v>
      </c>
      <c r="AC20" s="26">
        <v>56</v>
      </c>
      <c r="AD20" s="27">
        <f t="shared" ref="AD20:AD22" si="75">IF(AA20="","",AC20/AB20*AA20)</f>
        <v>8936</v>
      </c>
      <c r="AE20" s="28">
        <v>3500</v>
      </c>
      <c r="AF20" s="29">
        <f t="shared" ref="AF20:AF22" si="76">IF(ISERROR(AE20/AD20),"",AE20/AD20)</f>
        <v>0.39</v>
      </c>
      <c r="AG20" s="50" t="s">
        <v>63</v>
      </c>
      <c r="AH20" s="30">
        <v>0.314</v>
      </c>
      <c r="AI20" s="29">
        <f t="shared" ref="AI20:AI22" si="77">IF(ISERROR(U20*AH20),"",U20*AH20)</f>
        <v>1.68</v>
      </c>
      <c r="AJ20" s="29">
        <f t="shared" ref="AJ20:AJ22" si="78">IF(ISERROR(U20+AF20+AI20),"",U20+AF20+AI20)</f>
        <v>7.43</v>
      </c>
      <c r="AK20" s="31">
        <v>0</v>
      </c>
      <c r="AL20" s="29">
        <f t="shared" si="20"/>
        <v>0</v>
      </c>
      <c r="AM20" s="31">
        <v>0</v>
      </c>
      <c r="AN20" s="29">
        <f t="shared" si="21"/>
        <v>0</v>
      </c>
      <c r="AO20" s="31">
        <v>0</v>
      </c>
      <c r="AP20" s="29">
        <f t="shared" ref="AP20:AP22" si="79">IF(ISERROR(AY20*AO20),"",AY20*AO20)</f>
        <v>0</v>
      </c>
      <c r="AQ20" s="31">
        <v>0</v>
      </c>
      <c r="AR20" s="29">
        <f t="shared" ref="AR20:AR22" si="80">IF(ISERROR(U20*AQ20),"",U20*AQ20)</f>
        <v>0</v>
      </c>
      <c r="AS20" s="33"/>
      <c r="AT20" s="31">
        <v>0</v>
      </c>
      <c r="AU20" s="29">
        <f t="shared" ref="AU20:AU22" si="81">IF(ISERROR(AY20*AT20),"",AY20*AT20)</f>
        <v>0</v>
      </c>
      <c r="AV20" s="29">
        <f t="shared" ref="AV20:AV22" si="82">IF(ISERROR(AL20+AN20+AP20+AR20+AU20),"",AL20+AN20+AP20+AR20+AU20)</f>
        <v>0</v>
      </c>
      <c r="AW20" s="29">
        <f t="shared" si="26"/>
        <v>7.43</v>
      </c>
      <c r="AX20" s="32">
        <f t="shared" si="27"/>
        <v>0.14990000000000001</v>
      </c>
      <c r="AY20" s="51">
        <v>8.74</v>
      </c>
      <c r="AZ20" s="25">
        <v>120</v>
      </c>
      <c r="BA20" s="29">
        <f t="shared" ref="BA20:BA22" si="83">IF(ISERROR(AW20*AZ20),"",AW20*AZ20)</f>
        <v>891.6</v>
      </c>
      <c r="BB20" s="29">
        <f t="shared" ref="BB20:BB22" si="84">IF(ISERROR(AY20*AZ20),"",AY20*AZ20)</f>
        <v>1048.8</v>
      </c>
    </row>
    <row r="21" spans="1:54" x14ac:dyDescent="0.25">
      <c r="A21" s="22">
        <v>27</v>
      </c>
      <c r="B21" s="35"/>
      <c r="C21" s="35"/>
      <c r="D21" s="35"/>
      <c r="E21" s="23" t="s">
        <v>3</v>
      </c>
      <c r="F21" s="23"/>
      <c r="G21" s="23" t="s">
        <v>48</v>
      </c>
      <c r="H21" s="24" t="s">
        <v>69</v>
      </c>
      <c r="I21" s="23" t="s">
        <v>65</v>
      </c>
      <c r="J21" s="23" t="s">
        <v>62</v>
      </c>
      <c r="K21" s="23" t="s">
        <v>64</v>
      </c>
      <c r="L21" s="35" t="s">
        <v>60</v>
      </c>
      <c r="M21" s="48" t="s">
        <v>58</v>
      </c>
      <c r="N21" s="24" t="s">
        <v>69</v>
      </c>
      <c r="O21" s="23" t="s">
        <v>61</v>
      </c>
      <c r="P21" s="55" t="s">
        <v>128</v>
      </c>
      <c r="Q21" s="52" t="s">
        <v>102</v>
      </c>
      <c r="R21" s="53" t="s">
        <v>99</v>
      </c>
      <c r="S21" s="23" t="s">
        <v>4</v>
      </c>
      <c r="T21" s="40">
        <v>5.61</v>
      </c>
      <c r="U21" s="40">
        <v>5.72</v>
      </c>
      <c r="V21" s="23" t="s">
        <v>2</v>
      </c>
      <c r="W21" s="47">
        <v>30</v>
      </c>
      <c r="X21" s="46">
        <v>25</v>
      </c>
      <c r="Y21" s="45">
        <v>28</v>
      </c>
      <c r="Z21" s="26">
        <v>2</v>
      </c>
      <c r="AA21" s="25">
        <v>3</v>
      </c>
      <c r="AB21" s="49">
        <f t="shared" si="74"/>
        <v>2.1000000000000001E-2</v>
      </c>
      <c r="AC21" s="26">
        <v>56</v>
      </c>
      <c r="AD21" s="27">
        <f t="shared" si="75"/>
        <v>8000</v>
      </c>
      <c r="AE21" s="28">
        <v>3500</v>
      </c>
      <c r="AF21" s="29">
        <f t="shared" si="76"/>
        <v>0.44</v>
      </c>
      <c r="AG21" s="50" t="s">
        <v>63</v>
      </c>
      <c r="AH21" s="30">
        <v>0.314</v>
      </c>
      <c r="AI21" s="29">
        <f t="shared" si="77"/>
        <v>1.8</v>
      </c>
      <c r="AJ21" s="29">
        <f t="shared" si="78"/>
        <v>7.96</v>
      </c>
      <c r="AK21" s="31">
        <v>0</v>
      </c>
      <c r="AL21" s="29">
        <f t="shared" si="20"/>
        <v>0</v>
      </c>
      <c r="AM21" s="31">
        <v>0</v>
      </c>
      <c r="AN21" s="29">
        <f t="shared" si="21"/>
        <v>0</v>
      </c>
      <c r="AO21" s="31">
        <v>0</v>
      </c>
      <c r="AP21" s="29">
        <f t="shared" si="79"/>
        <v>0</v>
      </c>
      <c r="AQ21" s="31">
        <v>0</v>
      </c>
      <c r="AR21" s="29">
        <f t="shared" si="80"/>
        <v>0</v>
      </c>
      <c r="AS21" s="33"/>
      <c r="AT21" s="31">
        <v>0</v>
      </c>
      <c r="AU21" s="29">
        <f t="shared" si="81"/>
        <v>0</v>
      </c>
      <c r="AV21" s="29">
        <f t="shared" si="82"/>
        <v>0</v>
      </c>
      <c r="AW21" s="29">
        <f t="shared" si="26"/>
        <v>7.96</v>
      </c>
      <c r="AX21" s="32">
        <f t="shared" si="27"/>
        <v>0.1376</v>
      </c>
      <c r="AY21" s="51">
        <v>9.23</v>
      </c>
      <c r="AZ21" s="25">
        <v>360</v>
      </c>
      <c r="BA21" s="29">
        <f t="shared" si="83"/>
        <v>2865.6</v>
      </c>
      <c r="BB21" s="29">
        <f t="shared" si="84"/>
        <v>3322.8</v>
      </c>
    </row>
    <row r="22" spans="1:54" x14ac:dyDescent="0.25">
      <c r="A22" s="22">
        <v>28</v>
      </c>
      <c r="B22" s="35"/>
      <c r="C22" s="35"/>
      <c r="D22" s="35"/>
      <c r="E22" s="23" t="s">
        <v>3</v>
      </c>
      <c r="F22" s="23"/>
      <c r="G22" s="23" t="s">
        <v>48</v>
      </c>
      <c r="H22" s="24" t="s">
        <v>69</v>
      </c>
      <c r="I22" s="23" t="s">
        <v>65</v>
      </c>
      <c r="J22" s="23" t="s">
        <v>62</v>
      </c>
      <c r="K22" s="23" t="s">
        <v>64</v>
      </c>
      <c r="L22" s="35" t="s">
        <v>60</v>
      </c>
      <c r="M22" s="48" t="s">
        <v>57</v>
      </c>
      <c r="N22" s="24" t="s">
        <v>69</v>
      </c>
      <c r="O22" s="23" t="s">
        <v>61</v>
      </c>
      <c r="P22" s="55" t="s">
        <v>129</v>
      </c>
      <c r="Q22" s="52" t="s">
        <v>103</v>
      </c>
      <c r="R22" s="53" t="s">
        <v>100</v>
      </c>
      <c r="S22" s="23" t="s">
        <v>4</v>
      </c>
      <c r="T22" s="40">
        <v>6.5</v>
      </c>
      <c r="U22" s="40">
        <v>6.63</v>
      </c>
      <c r="V22" s="23" t="s">
        <v>2</v>
      </c>
      <c r="W22" s="47">
        <v>30</v>
      </c>
      <c r="X22" s="46">
        <v>25</v>
      </c>
      <c r="Y22" s="45">
        <v>31</v>
      </c>
      <c r="Z22" s="26">
        <v>2</v>
      </c>
      <c r="AA22" s="25">
        <v>3</v>
      </c>
      <c r="AB22" s="49">
        <f t="shared" si="74"/>
        <v>2.3300000000000001E-2</v>
      </c>
      <c r="AC22" s="26">
        <v>56</v>
      </c>
      <c r="AD22" s="27">
        <f t="shared" si="75"/>
        <v>7210</v>
      </c>
      <c r="AE22" s="28">
        <v>3500</v>
      </c>
      <c r="AF22" s="29">
        <f t="shared" si="76"/>
        <v>0.49</v>
      </c>
      <c r="AG22" s="50" t="s">
        <v>63</v>
      </c>
      <c r="AH22" s="30">
        <v>0.314</v>
      </c>
      <c r="AI22" s="29">
        <f t="shared" si="77"/>
        <v>2.08</v>
      </c>
      <c r="AJ22" s="29">
        <f t="shared" si="78"/>
        <v>9.1999999999999993</v>
      </c>
      <c r="AK22" s="31">
        <v>0</v>
      </c>
      <c r="AL22" s="29">
        <f t="shared" si="20"/>
        <v>0</v>
      </c>
      <c r="AM22" s="31">
        <v>0</v>
      </c>
      <c r="AN22" s="29">
        <f t="shared" si="21"/>
        <v>0</v>
      </c>
      <c r="AO22" s="31">
        <v>0</v>
      </c>
      <c r="AP22" s="29">
        <f t="shared" si="79"/>
        <v>0</v>
      </c>
      <c r="AQ22" s="31">
        <v>0</v>
      </c>
      <c r="AR22" s="29">
        <f t="shared" si="80"/>
        <v>0</v>
      </c>
      <c r="AS22" s="33"/>
      <c r="AT22" s="31">
        <v>0</v>
      </c>
      <c r="AU22" s="29">
        <f t="shared" si="81"/>
        <v>0</v>
      </c>
      <c r="AV22" s="29">
        <f t="shared" si="82"/>
        <v>0</v>
      </c>
      <c r="AW22" s="29">
        <f t="shared" si="26"/>
        <v>9.1999999999999993</v>
      </c>
      <c r="AX22" s="32">
        <f t="shared" si="27"/>
        <v>0.14019999999999999</v>
      </c>
      <c r="AY22" s="51">
        <v>10.7</v>
      </c>
      <c r="AZ22" s="25">
        <v>120</v>
      </c>
      <c r="BA22" s="29">
        <f t="shared" si="83"/>
        <v>1104</v>
      </c>
      <c r="BB22" s="29">
        <f t="shared" si="84"/>
        <v>1284</v>
      </c>
    </row>
    <row r="23" spans="1:54" x14ac:dyDescent="0.25">
      <c r="A23" s="22">
        <v>30</v>
      </c>
      <c r="B23" s="35"/>
      <c r="C23" s="35"/>
      <c r="D23" s="35"/>
      <c r="E23" s="23" t="s">
        <v>3</v>
      </c>
      <c r="F23" s="23"/>
      <c r="G23" s="23" t="s">
        <v>48</v>
      </c>
      <c r="H23" s="24" t="s">
        <v>70</v>
      </c>
      <c r="I23" s="23" t="s">
        <v>65</v>
      </c>
      <c r="J23" s="23" t="s">
        <v>62</v>
      </c>
      <c r="K23" s="23" t="s">
        <v>64</v>
      </c>
      <c r="L23" s="35" t="s">
        <v>60</v>
      </c>
      <c r="M23" s="48" t="s">
        <v>59</v>
      </c>
      <c r="N23" s="24" t="s">
        <v>70</v>
      </c>
      <c r="O23" s="23" t="s">
        <v>61</v>
      </c>
      <c r="P23" s="55" t="s">
        <v>130</v>
      </c>
      <c r="Q23" s="52">
        <v>194138729619</v>
      </c>
      <c r="R23" s="53" t="s">
        <v>87</v>
      </c>
      <c r="S23" s="23" t="s">
        <v>4</v>
      </c>
      <c r="T23" s="40">
        <v>5.25</v>
      </c>
      <c r="U23" s="40">
        <v>5.36</v>
      </c>
      <c r="V23" s="23" t="s">
        <v>2</v>
      </c>
      <c r="W23" s="47">
        <v>30</v>
      </c>
      <c r="X23" s="46">
        <v>25</v>
      </c>
      <c r="Y23" s="45">
        <v>25</v>
      </c>
      <c r="Z23" s="26">
        <v>2</v>
      </c>
      <c r="AA23" s="25">
        <v>3</v>
      </c>
      <c r="AB23" s="49">
        <f t="shared" ref="AB23:AB25" si="85">IF(W23="","",W23*X23*Y23/1000000)</f>
        <v>1.8800000000000001E-2</v>
      </c>
      <c r="AC23" s="26">
        <v>56</v>
      </c>
      <c r="AD23" s="27">
        <f t="shared" ref="AD23:AD25" si="86">IF(AA23="","",AC23/AB23*AA23)</f>
        <v>8936</v>
      </c>
      <c r="AE23" s="28">
        <v>3500</v>
      </c>
      <c r="AF23" s="29">
        <f t="shared" ref="AF23:AF25" si="87">IF(ISERROR(AE23/AD23),"",AE23/AD23)</f>
        <v>0.39</v>
      </c>
      <c r="AG23" s="50" t="s">
        <v>63</v>
      </c>
      <c r="AH23" s="30">
        <v>0.314</v>
      </c>
      <c r="AI23" s="29">
        <f t="shared" ref="AI23:AI25" si="88">IF(ISERROR(U23*AH23),"",U23*AH23)</f>
        <v>1.68</v>
      </c>
      <c r="AJ23" s="29">
        <f t="shared" ref="AJ23:AJ25" si="89">IF(ISERROR(U23+AF23+AI23),"",U23+AF23+AI23)</f>
        <v>7.43</v>
      </c>
      <c r="AK23" s="31">
        <v>0</v>
      </c>
      <c r="AL23" s="29">
        <f t="shared" si="20"/>
        <v>0</v>
      </c>
      <c r="AM23" s="31">
        <v>0</v>
      </c>
      <c r="AN23" s="29">
        <f t="shared" si="21"/>
        <v>0</v>
      </c>
      <c r="AO23" s="31">
        <v>0</v>
      </c>
      <c r="AP23" s="29">
        <f t="shared" ref="AP23:AP25" si="90">IF(ISERROR(AY23*AO23),"",AY23*AO23)</f>
        <v>0</v>
      </c>
      <c r="AQ23" s="31">
        <v>0</v>
      </c>
      <c r="AR23" s="29">
        <f t="shared" ref="AR23:AR25" si="91">IF(ISERROR(U23*AQ23),"",U23*AQ23)</f>
        <v>0</v>
      </c>
      <c r="AS23" s="33"/>
      <c r="AT23" s="31">
        <v>0</v>
      </c>
      <c r="AU23" s="29">
        <f t="shared" ref="AU23:AU25" si="92">IF(ISERROR(AY23*AT23),"",AY23*AT23)</f>
        <v>0</v>
      </c>
      <c r="AV23" s="29">
        <f t="shared" ref="AV23:AV25" si="93">IF(ISERROR(AL23+AN23+AP23+AR23+AU23),"",AL23+AN23+AP23+AR23+AU23)</f>
        <v>0</v>
      </c>
      <c r="AW23" s="29">
        <f t="shared" si="26"/>
        <v>7.43</v>
      </c>
      <c r="AX23" s="32">
        <f t="shared" si="27"/>
        <v>0.14990000000000001</v>
      </c>
      <c r="AY23" s="51">
        <v>8.74</v>
      </c>
      <c r="AZ23" s="25">
        <v>120</v>
      </c>
      <c r="BA23" s="29">
        <f t="shared" ref="BA23:BA25" si="94">IF(ISERROR(AW23*AZ23),"",AW23*AZ23)</f>
        <v>891.6</v>
      </c>
      <c r="BB23" s="29">
        <f t="shared" ref="BB23:BB25" si="95">IF(ISERROR(AY23*AZ23),"",AY23*AZ23)</f>
        <v>1048.8</v>
      </c>
    </row>
    <row r="24" spans="1:54" x14ac:dyDescent="0.25">
      <c r="A24" s="22">
        <v>31</v>
      </c>
      <c r="B24" s="35"/>
      <c r="C24" s="35"/>
      <c r="D24" s="35"/>
      <c r="E24" s="23" t="s">
        <v>3</v>
      </c>
      <c r="F24" s="23"/>
      <c r="G24" s="23" t="s">
        <v>48</v>
      </c>
      <c r="H24" s="24" t="s">
        <v>70</v>
      </c>
      <c r="I24" s="23" t="s">
        <v>65</v>
      </c>
      <c r="J24" s="23" t="s">
        <v>62</v>
      </c>
      <c r="K24" s="23" t="s">
        <v>64</v>
      </c>
      <c r="L24" s="35" t="s">
        <v>60</v>
      </c>
      <c r="M24" s="48" t="s">
        <v>58</v>
      </c>
      <c r="N24" s="24" t="s">
        <v>70</v>
      </c>
      <c r="O24" s="23" t="s">
        <v>61</v>
      </c>
      <c r="P24" s="55" t="s">
        <v>131</v>
      </c>
      <c r="Q24" s="52" t="s">
        <v>90</v>
      </c>
      <c r="R24" s="53" t="s">
        <v>88</v>
      </c>
      <c r="S24" s="23" t="s">
        <v>4</v>
      </c>
      <c r="T24" s="40">
        <v>5.61</v>
      </c>
      <c r="U24" s="40">
        <v>5.72</v>
      </c>
      <c r="V24" s="23" t="s">
        <v>2</v>
      </c>
      <c r="W24" s="47">
        <v>30</v>
      </c>
      <c r="X24" s="46">
        <v>25</v>
      </c>
      <c r="Y24" s="45">
        <v>28</v>
      </c>
      <c r="Z24" s="26">
        <v>2</v>
      </c>
      <c r="AA24" s="25">
        <v>3</v>
      </c>
      <c r="AB24" s="49">
        <f t="shared" si="85"/>
        <v>2.1000000000000001E-2</v>
      </c>
      <c r="AC24" s="26">
        <v>56</v>
      </c>
      <c r="AD24" s="27">
        <f t="shared" si="86"/>
        <v>8000</v>
      </c>
      <c r="AE24" s="28">
        <v>3500</v>
      </c>
      <c r="AF24" s="29">
        <f t="shared" si="87"/>
        <v>0.44</v>
      </c>
      <c r="AG24" s="50" t="s">
        <v>63</v>
      </c>
      <c r="AH24" s="30">
        <v>0.314</v>
      </c>
      <c r="AI24" s="29">
        <f t="shared" si="88"/>
        <v>1.8</v>
      </c>
      <c r="AJ24" s="29">
        <f t="shared" si="89"/>
        <v>7.96</v>
      </c>
      <c r="AK24" s="31">
        <v>0</v>
      </c>
      <c r="AL24" s="29">
        <f t="shared" si="20"/>
        <v>0</v>
      </c>
      <c r="AM24" s="31">
        <v>0</v>
      </c>
      <c r="AN24" s="29">
        <f t="shared" si="21"/>
        <v>0</v>
      </c>
      <c r="AO24" s="31">
        <v>0</v>
      </c>
      <c r="AP24" s="29">
        <f t="shared" si="90"/>
        <v>0</v>
      </c>
      <c r="AQ24" s="31">
        <v>0</v>
      </c>
      <c r="AR24" s="29">
        <f t="shared" si="91"/>
        <v>0</v>
      </c>
      <c r="AS24" s="33"/>
      <c r="AT24" s="31">
        <v>0</v>
      </c>
      <c r="AU24" s="29">
        <f t="shared" si="92"/>
        <v>0</v>
      </c>
      <c r="AV24" s="29">
        <f t="shared" si="93"/>
        <v>0</v>
      </c>
      <c r="AW24" s="29">
        <f t="shared" si="26"/>
        <v>7.96</v>
      </c>
      <c r="AX24" s="32">
        <f t="shared" si="27"/>
        <v>0.1376</v>
      </c>
      <c r="AY24" s="51">
        <v>9.23</v>
      </c>
      <c r="AZ24" s="25">
        <v>360</v>
      </c>
      <c r="BA24" s="29">
        <f t="shared" si="94"/>
        <v>2865.6</v>
      </c>
      <c r="BB24" s="29">
        <f t="shared" si="95"/>
        <v>3322.8</v>
      </c>
    </row>
    <row r="25" spans="1:54" x14ac:dyDescent="0.25">
      <c r="A25" s="22">
        <v>32</v>
      </c>
      <c r="B25" s="35"/>
      <c r="C25" s="35"/>
      <c r="D25" s="35"/>
      <c r="E25" s="23" t="s">
        <v>3</v>
      </c>
      <c r="F25" s="23"/>
      <c r="G25" s="23" t="s">
        <v>48</v>
      </c>
      <c r="H25" s="24" t="s">
        <v>70</v>
      </c>
      <c r="I25" s="23" t="s">
        <v>65</v>
      </c>
      <c r="J25" s="23" t="s">
        <v>62</v>
      </c>
      <c r="K25" s="23" t="s">
        <v>64</v>
      </c>
      <c r="L25" s="35" t="s">
        <v>60</v>
      </c>
      <c r="M25" s="48" t="s">
        <v>57</v>
      </c>
      <c r="N25" s="24" t="s">
        <v>70</v>
      </c>
      <c r="O25" s="23" t="s">
        <v>61</v>
      </c>
      <c r="P25" s="55" t="s">
        <v>132</v>
      </c>
      <c r="Q25" s="52" t="s">
        <v>91</v>
      </c>
      <c r="R25" s="53" t="s">
        <v>89</v>
      </c>
      <c r="S25" s="23" t="s">
        <v>4</v>
      </c>
      <c r="T25" s="40">
        <v>6.5</v>
      </c>
      <c r="U25" s="40">
        <v>6.63</v>
      </c>
      <c r="V25" s="23" t="s">
        <v>2</v>
      </c>
      <c r="W25" s="47">
        <v>30</v>
      </c>
      <c r="X25" s="46">
        <v>25</v>
      </c>
      <c r="Y25" s="45">
        <v>31</v>
      </c>
      <c r="Z25" s="26">
        <v>2</v>
      </c>
      <c r="AA25" s="25">
        <v>3</v>
      </c>
      <c r="AB25" s="49">
        <f t="shared" si="85"/>
        <v>2.3300000000000001E-2</v>
      </c>
      <c r="AC25" s="26">
        <v>56</v>
      </c>
      <c r="AD25" s="27">
        <f t="shared" si="86"/>
        <v>7210</v>
      </c>
      <c r="AE25" s="28">
        <v>3500</v>
      </c>
      <c r="AF25" s="29">
        <f t="shared" si="87"/>
        <v>0.49</v>
      </c>
      <c r="AG25" s="50" t="s">
        <v>63</v>
      </c>
      <c r="AH25" s="30">
        <v>0.314</v>
      </c>
      <c r="AI25" s="29">
        <f t="shared" si="88"/>
        <v>2.08</v>
      </c>
      <c r="AJ25" s="29">
        <f t="shared" si="89"/>
        <v>9.1999999999999993</v>
      </c>
      <c r="AK25" s="31">
        <v>0</v>
      </c>
      <c r="AL25" s="29">
        <f t="shared" si="20"/>
        <v>0</v>
      </c>
      <c r="AM25" s="31">
        <v>0</v>
      </c>
      <c r="AN25" s="29">
        <f t="shared" si="21"/>
        <v>0</v>
      </c>
      <c r="AO25" s="31">
        <v>0</v>
      </c>
      <c r="AP25" s="29">
        <f t="shared" si="90"/>
        <v>0</v>
      </c>
      <c r="AQ25" s="31">
        <v>0</v>
      </c>
      <c r="AR25" s="29">
        <f t="shared" si="91"/>
        <v>0</v>
      </c>
      <c r="AS25" s="33"/>
      <c r="AT25" s="31">
        <v>0</v>
      </c>
      <c r="AU25" s="29">
        <f t="shared" si="92"/>
        <v>0</v>
      </c>
      <c r="AV25" s="29">
        <f t="shared" si="93"/>
        <v>0</v>
      </c>
      <c r="AW25" s="29">
        <f t="shared" si="26"/>
        <v>9.1999999999999993</v>
      </c>
      <c r="AX25" s="32">
        <f t="shared" si="27"/>
        <v>0.14019999999999999</v>
      </c>
      <c r="AY25" s="51">
        <v>10.7</v>
      </c>
      <c r="AZ25" s="25">
        <v>120</v>
      </c>
      <c r="BA25" s="29">
        <f t="shared" si="94"/>
        <v>1104</v>
      </c>
      <c r="BB25" s="29">
        <f t="shared" si="95"/>
        <v>1284</v>
      </c>
    </row>
  </sheetData>
  <sheetProtection insertRows="0" deleteRows="0" sort="0"/>
  <protectedRanges>
    <protectedRange sqref="A2:K25 U2:V25 AF2:AF25 AB2:AD25 AI2:AX25 N2:O25 S2:S25" name="Range1"/>
    <protectedRange sqref="Z2:Z25" name="Range1_2"/>
    <protectedRange sqref="AE2:AE25" name="Range1_3"/>
    <protectedRange sqref="AG2:AH25" name="Range1_4"/>
    <protectedRange sqref="AZ2:AZ25" name="Range1_6"/>
    <protectedRange sqref="L2:L25" name="Range1_1"/>
    <protectedRange sqref="Q2:R4" name="Range1_4_1"/>
    <protectedRange sqref="Q5:Q7" name="Range1_5"/>
    <protectedRange sqref="Q8:Q10" name="Range1_2_1"/>
    <protectedRange sqref="R8:R10" name="Range1_3_1"/>
    <protectedRange sqref="Q11:R13" name="Range1_9"/>
    <protectedRange sqref="Q14:R16" name="Range1_9_1"/>
    <protectedRange sqref="Q17:R19" name="Range1_9_2"/>
    <protectedRange sqref="Q20:R22" name="Range1_9_3"/>
    <protectedRange sqref="Q23:R25" name="Range1_9_4"/>
  </protectedRanges>
  <phoneticPr fontId="16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E2:E25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S2:S25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V2:V25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F2:F25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2026-02-06T01:40:04Z</dcterms:modified>
</cp:coreProperties>
</file>