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8" r:id="rId1"/>
  </sheet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" i="8" l="1"/>
  <c r="AW3" i="8"/>
  <c r="AW4" i="8"/>
  <c r="AW5" i="8"/>
  <c r="AW6" i="8"/>
  <c r="AW7" i="8"/>
  <c r="AW8" i="8"/>
  <c r="AW9" i="8"/>
  <c r="AW10" i="8"/>
  <c r="AW11" i="8"/>
  <c r="AW12" i="8"/>
  <c r="AW13" i="8"/>
  <c r="AW14" i="8"/>
  <c r="AW15" i="8"/>
  <c r="AW16" i="8"/>
  <c r="AW2" i="8"/>
  <c r="BB16" i="8"/>
  <c r="BD16" i="8" s="1"/>
  <c r="AT16" i="8"/>
  <c r="AP16" i="8"/>
  <c r="AN16" i="8"/>
  <c r="AL16" i="8"/>
  <c r="AI16" i="8"/>
  <c r="AC16" i="8"/>
  <c r="AD16" i="8" s="1"/>
  <c r="AF16" i="8" s="1"/>
  <c r="BB15" i="8"/>
  <c r="BD15" i="8" s="1"/>
  <c r="AT15" i="8"/>
  <c r="AP15" i="8"/>
  <c r="AN15" i="8"/>
  <c r="AL15" i="8"/>
  <c r="AI15" i="8"/>
  <c r="AC15" i="8"/>
  <c r="AD15" i="8" s="1"/>
  <c r="AF15" i="8" s="1"/>
  <c r="BB14" i="8"/>
  <c r="BD14" i="8" s="1"/>
  <c r="AT14" i="8"/>
  <c r="AP14" i="8"/>
  <c r="AN14" i="8"/>
  <c r="AL14" i="8"/>
  <c r="AI14" i="8"/>
  <c r="AC14" i="8"/>
  <c r="AD14" i="8" s="1"/>
  <c r="AF14" i="8" s="1"/>
  <c r="BB13" i="8"/>
  <c r="BD13" i="8" s="1"/>
  <c r="AT13" i="8"/>
  <c r="AP13" i="8"/>
  <c r="AN13" i="8"/>
  <c r="AL13" i="8"/>
  <c r="AI13" i="8"/>
  <c r="AC13" i="8"/>
  <c r="AD13" i="8" s="1"/>
  <c r="AF13" i="8" s="1"/>
  <c r="BB12" i="8"/>
  <c r="AT12" i="8"/>
  <c r="AP12" i="8"/>
  <c r="AN12" i="8"/>
  <c r="AL12" i="8"/>
  <c r="AI12" i="8"/>
  <c r="AC12" i="8"/>
  <c r="AD12" i="8" s="1"/>
  <c r="AF12" i="8" s="1"/>
  <c r="BB11" i="8"/>
  <c r="AQ11" i="8" s="1"/>
  <c r="AT11" i="8"/>
  <c r="AP11" i="8"/>
  <c r="AN11" i="8"/>
  <c r="AL11" i="8"/>
  <c r="AI11" i="8"/>
  <c r="AC11" i="8"/>
  <c r="AD11" i="8" s="1"/>
  <c r="AF11" i="8" s="1"/>
  <c r="BB10" i="8"/>
  <c r="AQ10" i="8" s="1"/>
  <c r="AT10" i="8"/>
  <c r="AP10" i="8"/>
  <c r="AN10" i="8"/>
  <c r="AL10" i="8"/>
  <c r="AI10" i="8"/>
  <c r="AC10" i="8"/>
  <c r="AD10" i="8" s="1"/>
  <c r="AF10" i="8" s="1"/>
  <c r="BB9" i="8"/>
  <c r="BD9" i="8" s="1"/>
  <c r="AT9" i="8"/>
  <c r="AP9" i="8"/>
  <c r="AN9" i="8"/>
  <c r="AL9" i="8"/>
  <c r="AI9" i="8"/>
  <c r="AC9" i="8"/>
  <c r="AD9" i="8" s="1"/>
  <c r="AF9" i="8" s="1"/>
  <c r="BB8" i="8"/>
  <c r="BD8" i="8" s="1"/>
  <c r="AT8" i="8"/>
  <c r="AP8" i="8"/>
  <c r="AN8" i="8"/>
  <c r="AL8" i="8"/>
  <c r="AI8" i="8"/>
  <c r="AC8" i="8"/>
  <c r="AD8" i="8" s="1"/>
  <c r="AF8" i="8" s="1"/>
  <c r="BB7" i="8"/>
  <c r="BD7" i="8" s="1"/>
  <c r="AT7" i="8"/>
  <c r="AP7" i="8"/>
  <c r="AN7" i="8"/>
  <c r="AL7" i="8"/>
  <c r="AI7" i="8"/>
  <c r="AC7" i="8"/>
  <c r="AD7" i="8" s="1"/>
  <c r="AF7" i="8" s="1"/>
  <c r="BB6" i="8"/>
  <c r="BD6" i="8" s="1"/>
  <c r="AT6" i="8"/>
  <c r="AP6" i="8"/>
  <c r="AN6" i="8"/>
  <c r="AL6" i="8"/>
  <c r="AI6" i="8"/>
  <c r="AC6" i="8"/>
  <c r="AD6" i="8" s="1"/>
  <c r="AF6" i="8" s="1"/>
  <c r="BB5" i="8"/>
  <c r="AT5" i="8"/>
  <c r="AP5" i="8"/>
  <c r="AN5" i="8"/>
  <c r="AL5" i="8"/>
  <c r="AI5" i="8"/>
  <c r="AC5" i="8"/>
  <c r="AD5" i="8" s="1"/>
  <c r="AF5" i="8" s="1"/>
  <c r="BB4" i="8"/>
  <c r="AQ4" i="8" s="1"/>
  <c r="AT4" i="8"/>
  <c r="AP4" i="8"/>
  <c r="AN4" i="8"/>
  <c r="AL4" i="8"/>
  <c r="AI4" i="8"/>
  <c r="AC4" i="8"/>
  <c r="AD4" i="8" s="1"/>
  <c r="AF4" i="8" s="1"/>
  <c r="BB3" i="8"/>
  <c r="AQ3" i="8" s="1"/>
  <c r="AT3" i="8"/>
  <c r="AP3" i="8"/>
  <c r="AN3" i="8"/>
  <c r="AL3" i="8"/>
  <c r="AI3" i="8"/>
  <c r="AC3" i="8"/>
  <c r="AD3" i="8" s="1"/>
  <c r="AF3" i="8" s="1"/>
  <c r="BB2" i="8"/>
  <c r="BD2" i="8" s="1"/>
  <c r="AT2" i="8"/>
  <c r="AP2" i="8"/>
  <c r="AN2" i="8"/>
  <c r="AL2" i="8"/>
  <c r="AC2" i="8"/>
  <c r="AD2" i="8" s="1"/>
  <c r="AF2" i="8" s="1"/>
  <c r="AQ6" i="8" l="1"/>
  <c r="AQ9" i="8"/>
  <c r="AX9" i="8" s="1"/>
  <c r="AQ16" i="8"/>
  <c r="AX16" i="8" s="1"/>
  <c r="AQ15" i="8"/>
  <c r="AX15" i="8" s="1"/>
  <c r="AJ14" i="8"/>
  <c r="AJ5" i="8"/>
  <c r="AJ8" i="8"/>
  <c r="AJ11" i="8"/>
  <c r="AJ2" i="8"/>
  <c r="AJ3" i="8"/>
  <c r="AQ7" i="8"/>
  <c r="AX7" i="8" s="1"/>
  <c r="AJ9" i="8"/>
  <c r="AJ12" i="8"/>
  <c r="AQ13" i="8"/>
  <c r="AX13" i="8" s="1"/>
  <c r="AJ15" i="8"/>
  <c r="AX3" i="8"/>
  <c r="AQ2" i="8"/>
  <c r="AX2" i="8" s="1"/>
  <c r="AJ4" i="8"/>
  <c r="AJ7" i="8"/>
  <c r="AQ8" i="8"/>
  <c r="AX8" i="8" s="1"/>
  <c r="AJ13" i="8"/>
  <c r="AX6" i="8"/>
  <c r="AJ10" i="8"/>
  <c r="AQ14" i="8"/>
  <c r="AX14" i="8" s="1"/>
  <c r="AJ6" i="8"/>
  <c r="AJ16" i="8"/>
  <c r="AX4" i="8"/>
  <c r="AX10" i="8"/>
  <c r="AQ12" i="8"/>
  <c r="AX12" i="8" s="1"/>
  <c r="BD12" i="8"/>
  <c r="AQ5" i="8"/>
  <c r="AX5" i="8" s="1"/>
  <c r="BD5" i="8"/>
  <c r="BD10" i="8"/>
  <c r="BD4" i="8"/>
  <c r="BD11" i="8"/>
  <c r="BD3" i="8"/>
  <c r="AX11" i="8"/>
  <c r="AY9" i="8" l="1"/>
  <c r="AZ9" i="8" s="1"/>
  <c r="AY14" i="8"/>
  <c r="AZ14" i="8" s="1"/>
  <c r="AY8" i="8"/>
  <c r="AZ8" i="8" s="1"/>
  <c r="AY11" i="8"/>
  <c r="AZ11" i="8" s="1"/>
  <c r="AY5" i="8"/>
  <c r="AZ5" i="8" s="1"/>
  <c r="AY6" i="8"/>
  <c r="AZ6" i="8" s="1"/>
  <c r="AY2" i="8"/>
  <c r="AZ2" i="8" s="1"/>
  <c r="AY3" i="8"/>
  <c r="AZ3" i="8" s="1"/>
  <c r="AY12" i="8"/>
  <c r="AZ12" i="8" s="1"/>
  <c r="AY15" i="8"/>
  <c r="AZ15" i="8" s="1"/>
  <c r="AY16" i="8"/>
  <c r="AZ16" i="8" s="1"/>
  <c r="AY4" i="8"/>
  <c r="AZ4" i="8" s="1"/>
  <c r="AY7" i="8"/>
  <c r="AZ7" i="8" s="1"/>
  <c r="AY13" i="8"/>
  <c r="AZ13" i="8" s="1"/>
  <c r="AY10" i="8"/>
  <c r="AZ10" i="8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W1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BB1" authorId="0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<sst xmlns="http://schemas.openxmlformats.org/spreadsheetml/2006/main" count="237" uniqueCount="75">
  <si>
    <t>Brand</t>
  </si>
  <si>
    <t>Package Type</t>
  </si>
  <si>
    <t>Licensor</t>
  </si>
  <si>
    <t>Normal</t>
  </si>
  <si>
    <t>BLANKET</t>
  </si>
  <si>
    <t>Madison Park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</si>
  <si>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</si>
  <si>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</si>
  <si>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</si>
  <si>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</si>
  <si>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</si>
  <si>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</si>
  <si>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</si>
  <si>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</si>
  <si>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</si>
  <si>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</si>
  <si>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</si>
  <si>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</si>
  <si>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</si>
  <si>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</si>
  <si>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</si>
  <si>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</si>
  <si>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</si>
  <si>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</si>
  <si>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</si>
  <si>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</si>
  <si>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</si>
  <si>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</si>
  <si>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</si>
  <si>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</si>
  <si>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</si>
  <si>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</si>
  <si>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</si>
  <si>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</si>
  <si>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</si>
  <si>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</si>
  <si>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</si>
  <si>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</si>
  <si>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</si>
  <si>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</si>
  <si>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</si>
  <si>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</si>
  <si>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</si>
  <si>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</si>
  <si>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</si>
  <si>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</si>
  <si>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</si>
  <si>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</si>
  <si>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</si>
  <si>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</si>
  <si>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</si>
  <si>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</si>
  <si>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</si>
  <si>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</si>
  <si>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</si>
  <si>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</si>
  <si>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</si>
  <si>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</si>
  <si>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JLA FOB CA/GA Price Quote (Value)</t>
  </si>
  <si>
    <t>Material-Short</t>
  </si>
  <si>
    <t>Customer Specific Attributes</t>
  </si>
  <si>
    <t>Egyptian Cotton</t>
  </si>
  <si>
    <t>Egyptian Cotton Blanket</t>
  </si>
  <si>
    <t>Cotton Blanket</t>
  </si>
  <si>
    <t>66x90''</t>
  </si>
  <si>
    <t>6301.30.0010</t>
  </si>
  <si>
    <t>100% Cotton Woven blanket</t>
  </si>
  <si>
    <t>90x90''</t>
  </si>
  <si>
    <t>108x90''</t>
  </si>
  <si>
    <t>Micro- herringboneWhite</t>
  </si>
  <si>
    <t>100% Certified Egyptian Cotton, 275gsm solid, 1'' self hem; vinyl bag + insert, 1pc per carton</t>
  </si>
  <si>
    <t>Micro- herringboneGrey</t>
  </si>
  <si>
    <t>Micro- herringboneBeige</t>
  </si>
  <si>
    <t>Micro- herringboneYellow</t>
  </si>
  <si>
    <t>Micro- herringboneGreen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</si>
</sst>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8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178" fontId="0" fillId="0" borderId="0"/>
    <xf numFmtId="178" fontId="3" fillId="0" borderId="0"/>
    <xf numFmtId="178" fontId="3" fillId="0" borderId="0"/>
    <xf numFmtId="178" fontId="3" fillId="0" borderId="0"/>
    <xf numFmtId="178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1">
    <xf numFmtId="178" fontId="0" fillId="0" borderId="0" xfId="0"/>
    <xf numFmtId="178" fontId="0" fillId="0" borderId="1" xfId="0" applyBorder="1" applyAlignment="1">
      <alignment wrapText="1"/>
    </xf>
    <xf numFmtId="178" fontId="0" fillId="0" borderId="0" xfId="0" applyAlignment="1">
      <alignment horizontal="center" wrapText="1"/>
    </xf>
    <xf numFmtId="178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1" fillId="0" borderId="1" xfId="0" applyFont="1" applyBorder="1" applyAlignment="1">
      <alignment horizontal="center" wrapText="1"/>
    </xf>
    <xf numFmtId="178" fontId="1" fillId="5" borderId="1" xfId="0" applyFont="1" applyFill="1" applyBorder="1" applyAlignment="1">
      <alignment horizontal="center" wrapText="1"/>
    </xf>
    <xf numFmtId="178" fontId="4" fillId="5" borderId="1" xfId="0" applyFont="1" applyFill="1" applyBorder="1" applyAlignment="1">
      <alignment horizontal="center" wrapText="1"/>
    </xf>
    <xf numFmtId="178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5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178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5" fillId="4" borderId="1" xfId="1" applyNumberFormat="1" applyFont="1" applyFill="1" applyBorder="1" applyAlignment="1">
      <alignment wrapText="1"/>
    </xf>
    <xf numFmtId="10" fontId="5" fillId="4" borderId="1" xfId="1" applyNumberFormat="1" applyFont="1" applyFill="1" applyBorder="1" applyAlignment="1">
      <alignment wrapText="1"/>
    </xf>
    <xf numFmtId="178" fontId="6" fillId="4" borderId="1" xfId="0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178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178" fontId="1" fillId="5" borderId="1" xfId="4" applyFont="1" applyFill="1" applyBorder="1" applyAlignment="1">
      <alignment horizontal="center" wrapText="1"/>
    </xf>
    <xf numFmtId="178" fontId="1" fillId="7" borderId="1" xfId="0" applyFont="1" applyFill="1" applyBorder="1" applyAlignment="1">
      <alignment horizontal="center" wrapText="1"/>
    </xf>
    <xf numFmtId="178" fontId="4" fillId="7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80" fontId="0" fillId="0" borderId="0" xfId="0" applyNumberFormat="1" applyAlignment="1">
      <alignment wrapText="1"/>
    </xf>
    <xf numFmtId="180" fontId="5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178" fontId="2" fillId="0" borderId="0" xfId="4" applyAlignment="1">
      <alignment wrapText="1"/>
    </xf>
    <xf numFmtId="178" fontId="2" fillId="0" borderId="1" xfId="4" applyBorder="1" applyAlignment="1">
      <alignment wrapText="1"/>
    </xf>
    <xf numFmtId="178" fontId="0" fillId="0" borderId="2" xfId="0" applyNumberFormat="1" applyBorder="1" applyAlignment="1">
      <alignment wrapText="1"/>
    </xf>
    <xf numFmtId="178" fontId="0" fillId="2" borderId="1" xfId="0" applyNumberFormat="1" applyFill="1" applyBorder="1" applyAlignment="1">
      <alignment wrapText="1"/>
    </xf>
  </cellXfs>
  <cellStyles count="7">
    <cellStyle name="Currency 2" xfId="5"/>
    <cellStyle name="Normal 2" xfId="4"/>
    <cellStyle name="Normal 2 18 2" xfId="1"/>
    <cellStyle name="Percent 2" xfId="6"/>
    <cellStyle name="Style 1" xfId="3"/>
    <cellStyle name="常规" xfId="0" builtinId="0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16"/>
  <sheetViews>
    <sheetView tabSelected="1" topLeftCell="J1" workbookViewId="0">
      <selection activeCell="T2" sqref="T2:U16"/>
    </sheetView>
  </sheetViews>
  <sheetFormatPr defaultColWidth="9.140625" defaultRowHeight="15" x14ac:dyDescent="0.25"/>
  <cols>
    <col min="1" max="1" width="10.140625" style="2" customWidth="1"/>
    <col min="2" max="2" width="7.140625" style="3" customWidth="1"/>
    <col min="3" max="3" width="8.42578125" style="3" customWidth="1"/>
    <col min="4" max="4" width="14.28515625" style="3" customWidth="1"/>
    <col min="5" max="5" width="12.140625" style="3" customWidth="1"/>
    <col min="6" max="6" width="11.28515625" style="3" customWidth="1"/>
    <col min="7" max="7" width="9.140625" style="3" customWidth="1"/>
    <col min="8" max="9" width="11.140625" style="3" customWidth="1"/>
    <col min="10" max="10" width="26.28515625" style="3" customWidth="1"/>
    <col min="11" max="11" width="11.85546875" style="47" customWidth="1"/>
    <col min="12" max="12" width="13.140625" style="3" customWidth="1"/>
    <col min="13" max="13" width="10.85546875" style="3" customWidth="1"/>
    <col min="14" max="14" width="6.85546875" style="3" customWidth="1"/>
    <col min="15" max="15" width="8.85546875" style="3" customWidth="1"/>
    <col min="16" max="16" width="12.28515625" style="3" customWidth="1"/>
    <col min="17" max="17" width="8.85546875" style="3" customWidth="1"/>
    <col min="18" max="18" width="11.140625" style="4" customWidth="1"/>
    <col min="19" max="19" width="9.85546875" style="5" customWidth="1"/>
    <col min="20" max="20" width="12" style="6" customWidth="1"/>
    <col min="21" max="21" width="11.140625" style="6" customWidth="1"/>
    <col min="22" max="22" width="8.140625" style="6" customWidth="1"/>
    <col min="23" max="23" width="9.42578125" style="3" customWidth="1"/>
    <col min="24" max="24" width="11" style="41" customWidth="1"/>
    <col min="25" max="25" width="13.140625" style="41" customWidth="1"/>
    <col min="26" max="26" width="11.140625" style="41" customWidth="1"/>
    <col min="27" max="27" width="12.85546875" style="5" customWidth="1"/>
    <col min="28" max="28" width="9.42578125" style="7" customWidth="1"/>
    <col min="29" max="29" width="13" style="44" customWidth="1"/>
    <col min="30" max="30" width="14.140625" style="7" customWidth="1"/>
    <col min="31" max="31" width="13.85546875" style="3" customWidth="1"/>
    <col min="32" max="32" width="13.85546875" style="6" customWidth="1"/>
    <col min="33" max="33" width="7.85546875" style="3" customWidth="1"/>
    <col min="34" max="34" width="8.42578125" style="8" customWidth="1"/>
    <col min="35" max="35" width="12.42578125" style="6" customWidth="1"/>
    <col min="36" max="36" width="8.85546875" style="6" customWidth="1"/>
    <col min="37" max="37" width="7.85546875" style="8" customWidth="1"/>
    <col min="38" max="38" width="5.85546875" style="6" customWidth="1"/>
    <col min="39" max="39" width="12.5703125" style="8" customWidth="1"/>
    <col min="40" max="40" width="8.5703125" style="6" customWidth="1"/>
    <col min="41" max="41" width="11.5703125" style="8" customWidth="1"/>
    <col min="42" max="43" width="10.85546875" style="6" customWidth="1"/>
    <col min="44" max="44" width="8.42578125" style="3" customWidth="1"/>
    <col min="45" max="45" width="9.5703125" style="8" customWidth="1"/>
    <col min="46" max="46" width="10" style="6" customWidth="1"/>
    <col min="47" max="47" width="9.5703125" style="6" customWidth="1"/>
    <col min="48" max="48" width="11.85546875" style="8" customWidth="1"/>
    <col min="49" max="49" width="11.140625" style="8" customWidth="1"/>
    <col min="50" max="50" width="11.42578125" style="6" customWidth="1"/>
    <col min="51" max="51" width="11.5703125" style="6" customWidth="1"/>
    <col min="52" max="52" width="8.7109375" style="6" customWidth="1"/>
    <col min="53" max="53" width="12.140625" style="8" customWidth="1"/>
    <col min="54" max="54" width="12.140625" style="7" customWidth="1"/>
    <col min="55" max="55" width="9.5703125" style="3" customWidth="1"/>
    <col min="56" max="56" width="9.140625" style="3" customWidth="1"/>
    <col min="57" max="16384" width="9.140625" style="3"/>
  </cols>
  <sheetData>
    <row r="1" spans="1:57" ht="63.6" customHeight="1" x14ac:dyDescent="0.25">
      <c r="A1" s="9" t="s">
        <v>6</v>
      </c>
      <c r="B1" s="9" t="s">
        <v>7</v>
      </c>
      <c r="C1" s="39" t="s">
        <v>8</v>
      </c>
      <c r="D1" s="40" t="s">
        <v>0</v>
      </c>
      <c r="E1" s="40" t="s">
        <v>2</v>
      </c>
      <c r="F1" s="11" t="s">
        <v>54</v>
      </c>
      <c r="G1" s="39" t="s">
        <v>9</v>
      </c>
      <c r="H1" s="10" t="s">
        <v>10</v>
      </c>
      <c r="I1" s="38" t="s">
        <v>56</v>
      </c>
      <c r="J1" s="10" t="s">
        <v>11</v>
      </c>
      <c r="K1" s="38" t="s">
        <v>59</v>
      </c>
      <c r="L1" s="10" t="s">
        <v>12</v>
      </c>
      <c r="M1" s="10" t="s">
        <v>13</v>
      </c>
      <c r="N1" s="39" t="s">
        <v>14</v>
      </c>
      <c r="O1" s="39" t="s">
        <v>15</v>
      </c>
      <c r="P1" s="39" t="s">
        <v>60</v>
      </c>
      <c r="Q1" s="38" t="s">
        <v>57</v>
      </c>
      <c r="R1" s="12" t="s">
        <v>16</v>
      </c>
      <c r="S1" s="13" t="s">
        <v>17</v>
      </c>
      <c r="T1" s="14" t="s">
        <v>18</v>
      </c>
      <c r="U1" s="15" t="s">
        <v>19</v>
      </c>
      <c r="V1" s="16" t="s">
        <v>20</v>
      </c>
      <c r="W1" s="17" t="s">
        <v>1</v>
      </c>
      <c r="X1" s="42" t="s">
        <v>21</v>
      </c>
      <c r="Y1" s="42" t="s">
        <v>22</v>
      </c>
      <c r="Z1" s="42" t="s">
        <v>23</v>
      </c>
      <c r="AA1" s="18" t="s">
        <v>24</v>
      </c>
      <c r="AB1" s="19" t="s">
        <v>25</v>
      </c>
      <c r="AC1" s="45" t="s">
        <v>26</v>
      </c>
      <c r="AD1" s="20" t="s">
        <v>27</v>
      </c>
      <c r="AE1" s="9" t="s">
        <v>28</v>
      </c>
      <c r="AF1" s="21" t="s">
        <v>29</v>
      </c>
      <c r="AG1" s="9" t="s">
        <v>30</v>
      </c>
      <c r="AH1" s="22" t="s">
        <v>31</v>
      </c>
      <c r="AI1" s="21" t="s">
        <v>32</v>
      </c>
      <c r="AJ1" s="21" t="s">
        <v>33</v>
      </c>
      <c r="AK1" s="22" t="s">
        <v>34</v>
      </c>
      <c r="AL1" s="21" t="s">
        <v>35</v>
      </c>
      <c r="AM1" s="22" t="s">
        <v>36</v>
      </c>
      <c r="AN1" s="21" t="s">
        <v>37</v>
      </c>
      <c r="AO1" s="22" t="s">
        <v>38</v>
      </c>
      <c r="AP1" s="21" t="s">
        <v>39</v>
      </c>
      <c r="AQ1" s="21" t="s">
        <v>40</v>
      </c>
      <c r="AR1" s="17" t="s">
        <v>41</v>
      </c>
      <c r="AS1" s="22" t="s">
        <v>42</v>
      </c>
      <c r="AT1" s="21" t="s">
        <v>43</v>
      </c>
      <c r="AU1" s="17" t="s">
        <v>44</v>
      </c>
      <c r="AV1" s="22" t="s">
        <v>45</v>
      </c>
      <c r="AW1" s="21" t="s">
        <v>46</v>
      </c>
      <c r="AX1" s="21" t="s">
        <v>47</v>
      </c>
      <c r="AY1" s="23" t="s">
        <v>48</v>
      </c>
      <c r="AZ1" s="24" t="s">
        <v>49</v>
      </c>
      <c r="BA1" s="25" t="s">
        <v>58</v>
      </c>
      <c r="BB1" s="24" t="s">
        <v>50</v>
      </c>
      <c r="BC1" s="26" t="s">
        <v>51</v>
      </c>
      <c r="BD1" s="24" t="s">
        <v>52</v>
      </c>
      <c r="BE1" s="19" t="s">
        <v>53</v>
      </c>
    </row>
    <row r="2" spans="1:57" ht="60" x14ac:dyDescent="0.25">
      <c r="A2" s="27">
        <v>1</v>
      </c>
      <c r="B2" s="1"/>
      <c r="C2" s="1"/>
      <c r="D2" s="1" t="s">
        <v>5</v>
      </c>
      <c r="E2" s="1"/>
      <c r="F2" s="1" t="s">
        <v>4</v>
      </c>
      <c r="G2" s="1" t="s">
        <v>61</v>
      </c>
      <c r="H2" s="1" t="s">
        <v>62</v>
      </c>
      <c r="I2" s="1" t="s">
        <v>63</v>
      </c>
      <c r="J2" s="1" t="s">
        <v>70</v>
      </c>
      <c r="K2" s="48" t="s">
        <v>66</v>
      </c>
      <c r="L2" s="1" t="s">
        <v>64</v>
      </c>
      <c r="M2" s="1" t="s">
        <v>69</v>
      </c>
      <c r="N2" s="1"/>
      <c r="O2" s="1"/>
      <c r="P2" s="1"/>
      <c r="Q2" s="1" t="s">
        <v>55</v>
      </c>
      <c r="R2" s="28"/>
      <c r="S2" s="29">
        <v>7.8</v>
      </c>
      <c r="T2" s="30">
        <v>0</v>
      </c>
      <c r="U2" s="49">
        <v>13.9</v>
      </c>
      <c r="V2" s="31"/>
      <c r="W2" s="1" t="s">
        <v>3</v>
      </c>
      <c r="X2" s="43">
        <v>38</v>
      </c>
      <c r="Y2" s="43">
        <v>29</v>
      </c>
      <c r="Z2" s="43">
        <v>7</v>
      </c>
      <c r="AA2" s="29"/>
      <c r="AB2" s="32">
        <v>1</v>
      </c>
      <c r="AC2" s="46">
        <f>IF(X2="","",X2*Y2*Z2/1000000)</f>
        <v>8.0000000000000002E-3</v>
      </c>
      <c r="AD2" s="33">
        <f>IF(AB2="","",65/AC2*AB2)</f>
        <v>8125</v>
      </c>
      <c r="AE2" s="1">
        <v>3300</v>
      </c>
      <c r="AF2" s="34">
        <f>IF(ISERROR(AE2/AD2),"",AE2/AD2)</f>
        <v>0.41</v>
      </c>
      <c r="AG2" s="1" t="s">
        <v>65</v>
      </c>
      <c r="AH2" s="35">
        <v>0.33400000000000002</v>
      </c>
      <c r="AI2" s="34">
        <f>IF(ISERROR(U2*AH2),"",U2*AH2)</f>
        <v>4.6399999999999997</v>
      </c>
      <c r="AJ2" s="34">
        <f>IF(ISERROR(U2+AF2+AI2),"",U2+AF2+AI2)</f>
        <v>18.95</v>
      </c>
      <c r="AK2" s="35">
        <v>0.05</v>
      </c>
      <c r="AL2" s="34">
        <f t="shared" ref="AL2:AL16" si="0">IF(ISERROR(BA2*AK2),"",BA2*AK2)</f>
        <v>1.32</v>
      </c>
      <c r="AM2" s="35">
        <v>0.08</v>
      </c>
      <c r="AN2" s="34">
        <f t="shared" ref="AN2:AN16" si="1">IF(ISERROR(BA2*AM2),"",BA2*AM2)</f>
        <v>2.11</v>
      </c>
      <c r="AO2" s="35">
        <v>0.1</v>
      </c>
      <c r="AP2" s="34">
        <f t="shared" ref="AP2:AP16" si="2">IF(ISERROR(BA2*AO2),"",BA2*AO2)</f>
        <v>2.64</v>
      </c>
      <c r="AQ2" s="34">
        <f>IF((BB2-BA2)&lt;2.5,2.5-(BB2-BA2),0)</f>
        <v>1.18</v>
      </c>
      <c r="AR2" s="1"/>
      <c r="AS2" s="35"/>
      <c r="AT2" s="34">
        <f t="shared" ref="AT2:AT16" si="3">IF(ISERROR(BA2*AS2),"",BA2*AS2)</f>
        <v>0</v>
      </c>
      <c r="AU2" s="1"/>
      <c r="AV2" s="35"/>
      <c r="AW2" s="34">
        <f>IF(ISERROR(BA2*AV2),"",BA2*AV2)</f>
        <v>0</v>
      </c>
      <c r="AX2" s="34">
        <f>IF(ISERROR(AL2+AN2+AP2+AQ2+AT2+AW2),"",AL2+AN2+AP2+AQ2+AT2+AW2)</f>
        <v>7.25</v>
      </c>
      <c r="AY2" s="34">
        <f t="shared" ref="AY2:AY16" si="4">IF(ISERROR(AJ2+AX2),"",AJ2+AX2)</f>
        <v>26.2</v>
      </c>
      <c r="AZ2" s="36">
        <f>IF(ISERROR((BA2-AY2)/BA2),"",(BA2-AY2)/BA2)</f>
        <v>7.6E-3</v>
      </c>
      <c r="BA2" s="31">
        <v>26.4</v>
      </c>
      <c r="BB2" s="50">
        <f>IF(ISERROR(BA2*1.05),"",BA2*1.05)</f>
        <v>27.72</v>
      </c>
      <c r="BC2" s="31">
        <v>59.99</v>
      </c>
      <c r="BD2" s="36">
        <f>IF(ISERROR((BC2-BB2)/BC2),"",(BC2-BB2)/BC2)</f>
        <v>0.53790000000000004</v>
      </c>
      <c r="BE2" s="37">
        <v>450</v>
      </c>
    </row>
    <row r="3" spans="1:57" ht="60" x14ac:dyDescent="0.25">
      <c r="A3" s="27">
        <v>2</v>
      </c>
      <c r="B3"/>
      <c r="C3" s="1"/>
      <c r="D3" s="1" t="s">
        <v>5</v>
      </c>
      <c r="E3" s="1"/>
      <c r="F3" s="1" t="s">
        <v>4</v>
      </c>
      <c r="G3" s="1" t="s">
        <v>61</v>
      </c>
      <c r="H3" s="1" t="s">
        <v>62</v>
      </c>
      <c r="I3" s="1" t="s">
        <v>63</v>
      </c>
      <c r="J3" s="1" t="s">
        <v>70</v>
      </c>
      <c r="K3" s="48" t="s">
        <v>66</v>
      </c>
      <c r="L3" s="1" t="s">
        <v>67</v>
      </c>
      <c r="M3" s="1" t="s">
        <v>69</v>
      </c>
      <c r="N3" s="1"/>
      <c r="O3" s="1"/>
      <c r="P3" s="1"/>
      <c r="Q3" s="1" t="s">
        <v>55</v>
      </c>
      <c r="R3" s="28"/>
      <c r="S3" s="29">
        <v>7.8</v>
      </c>
      <c r="T3" s="30">
        <v>0</v>
      </c>
      <c r="U3" s="49">
        <v>17.899999999999999</v>
      </c>
      <c r="V3" s="31"/>
      <c r="W3" s="1" t="s">
        <v>3</v>
      </c>
      <c r="X3" s="43">
        <v>38</v>
      </c>
      <c r="Y3" s="43">
        <v>29</v>
      </c>
      <c r="Z3" s="43">
        <v>9</v>
      </c>
      <c r="AA3" s="29"/>
      <c r="AB3" s="37">
        <v>1</v>
      </c>
      <c r="AC3" s="46">
        <f t="shared" ref="AC3:AC16" si="5">IF(X3="","",X3*Y3*Z3/1000000)</f>
        <v>0.01</v>
      </c>
      <c r="AD3" s="33">
        <f t="shared" ref="AD3:AD16" si="6">IF(AB3="","",65/AC3*AB3)</f>
        <v>6500</v>
      </c>
      <c r="AE3" s="1">
        <v>3300</v>
      </c>
      <c r="AF3" s="34">
        <f t="shared" ref="AF3:AF16" si="7">IF(ISERROR(AE3/AD3),"",AE3/AD3)</f>
        <v>0.51</v>
      </c>
      <c r="AG3" s="1" t="s">
        <v>65</v>
      </c>
      <c r="AH3" s="35">
        <v>0.33400000000000002</v>
      </c>
      <c r="AI3" s="34">
        <f t="shared" ref="AI3:AI16" si="8">IF(ISERROR(U3*AH3),"",U3*AH3)</f>
        <v>5.98</v>
      </c>
      <c r="AJ3" s="34">
        <f t="shared" ref="AJ3:AJ16" si="9">IF(ISERROR(U3+AF3+AI3),"",U3+AF3+AI3)</f>
        <v>24.39</v>
      </c>
      <c r="AK3" s="35">
        <v>0.05</v>
      </c>
      <c r="AL3" s="34">
        <f t="shared" si="0"/>
        <v>1.61</v>
      </c>
      <c r="AM3" s="35">
        <v>0.08</v>
      </c>
      <c r="AN3" s="34">
        <f t="shared" si="1"/>
        <v>2.58</v>
      </c>
      <c r="AO3" s="35">
        <v>0.1</v>
      </c>
      <c r="AP3" s="34">
        <f t="shared" si="2"/>
        <v>3.22</v>
      </c>
      <c r="AQ3" s="34">
        <f t="shared" ref="AQ3:AQ16" si="10">IF((BB3-BA3)&lt;2.5,2.5-(BB3-BA3),0)</f>
        <v>0.89</v>
      </c>
      <c r="AR3" s="1"/>
      <c r="AS3" s="35"/>
      <c r="AT3" s="34">
        <f t="shared" si="3"/>
        <v>0</v>
      </c>
      <c r="AU3" s="1"/>
      <c r="AV3" s="35"/>
      <c r="AW3" s="34">
        <f t="shared" ref="AW3:AW16" si="11">IF(ISERROR(BA3*AV3),"",BA3*AV3)</f>
        <v>0</v>
      </c>
      <c r="AX3" s="34">
        <f t="shared" ref="AX3:AX16" si="12">IF(ISERROR(AL3+AN3+AP3+AQ3+AT3+AW3),"",AL3+AN3+AP3+AQ3+AT3+AW3)</f>
        <v>8.3000000000000007</v>
      </c>
      <c r="AY3" s="34">
        <f t="shared" si="4"/>
        <v>32.69</v>
      </c>
      <c r="AZ3" s="36">
        <f t="shared" ref="AZ3:AZ16" si="13">IF(ISERROR((BA3-AY3)/BA3),"",(BA3-AY3)/BA3)</f>
        <v>-1.52E-2</v>
      </c>
      <c r="BA3" s="31">
        <v>32.200000000000003</v>
      </c>
      <c r="BB3" s="50">
        <f t="shared" ref="BB3:BB16" si="14">IF(ISERROR(BA3*1.05),"",BA3*1.05)</f>
        <v>33.81</v>
      </c>
      <c r="BC3" s="31">
        <v>69.989999999999995</v>
      </c>
      <c r="BD3" s="36">
        <f t="shared" ref="BD3:BD16" si="15">IF(ISERROR((BC3-BB3)/BC3),"",(BC3-BB3)/BC3)</f>
        <v>0.51690000000000003</v>
      </c>
      <c r="BE3" s="37">
        <v>1140</v>
      </c>
    </row>
    <row r="4" spans="1:57" ht="60" x14ac:dyDescent="0.25">
      <c r="A4" s="27">
        <v>3</v>
      </c>
      <c r="B4" s="1"/>
      <c r="C4" s="1"/>
      <c r="D4" s="1" t="s">
        <v>5</v>
      </c>
      <c r="E4" s="1"/>
      <c r="F4" s="1" t="s">
        <v>4</v>
      </c>
      <c r="G4" s="1" t="s">
        <v>61</v>
      </c>
      <c r="H4" s="1" t="s">
        <v>62</v>
      </c>
      <c r="I4" s="1" t="s">
        <v>63</v>
      </c>
      <c r="J4" s="1" t="s">
        <v>70</v>
      </c>
      <c r="K4" s="48" t="s">
        <v>66</v>
      </c>
      <c r="L4" s="1" t="s">
        <v>68</v>
      </c>
      <c r="M4" s="1" t="s">
        <v>69</v>
      </c>
      <c r="N4" s="1"/>
      <c r="O4" s="1"/>
      <c r="P4" s="1"/>
      <c r="Q4" s="1" t="s">
        <v>55</v>
      </c>
      <c r="R4" s="28"/>
      <c r="S4" s="29">
        <v>7.8</v>
      </c>
      <c r="T4" s="30">
        <v>0</v>
      </c>
      <c r="U4" s="49">
        <v>20.55</v>
      </c>
      <c r="V4" s="31"/>
      <c r="W4" s="1" t="s">
        <v>3</v>
      </c>
      <c r="X4" s="43">
        <v>38</v>
      </c>
      <c r="Y4" s="43">
        <v>29</v>
      </c>
      <c r="Z4" s="43">
        <v>10</v>
      </c>
      <c r="AA4" s="29"/>
      <c r="AB4" s="37">
        <v>1</v>
      </c>
      <c r="AC4" s="46">
        <f t="shared" si="5"/>
        <v>1.0999999999999999E-2</v>
      </c>
      <c r="AD4" s="33">
        <f t="shared" si="6"/>
        <v>5909</v>
      </c>
      <c r="AE4" s="1">
        <v>3300</v>
      </c>
      <c r="AF4" s="34">
        <f t="shared" si="7"/>
        <v>0.56000000000000005</v>
      </c>
      <c r="AG4" s="1" t="s">
        <v>65</v>
      </c>
      <c r="AH4" s="35">
        <v>0.33400000000000002</v>
      </c>
      <c r="AI4" s="34">
        <f t="shared" si="8"/>
        <v>6.86</v>
      </c>
      <c r="AJ4" s="34">
        <f t="shared" si="9"/>
        <v>27.97</v>
      </c>
      <c r="AK4" s="35">
        <v>0.05</v>
      </c>
      <c r="AL4" s="34">
        <f t="shared" si="0"/>
        <v>1.84</v>
      </c>
      <c r="AM4" s="35">
        <v>0.08</v>
      </c>
      <c r="AN4" s="34">
        <f t="shared" si="1"/>
        <v>2.94</v>
      </c>
      <c r="AO4" s="35">
        <v>0.1</v>
      </c>
      <c r="AP4" s="34">
        <f t="shared" si="2"/>
        <v>3.68</v>
      </c>
      <c r="AQ4" s="34">
        <f t="shared" si="10"/>
        <v>0.66</v>
      </c>
      <c r="AR4" s="1"/>
      <c r="AS4" s="35"/>
      <c r="AT4" s="34">
        <f t="shared" si="3"/>
        <v>0</v>
      </c>
      <c r="AU4" s="1"/>
      <c r="AV4" s="35"/>
      <c r="AW4" s="34">
        <f t="shared" si="11"/>
        <v>0</v>
      </c>
      <c r="AX4" s="34">
        <f t="shared" si="12"/>
        <v>9.1199999999999992</v>
      </c>
      <c r="AY4" s="34">
        <f t="shared" si="4"/>
        <v>37.090000000000003</v>
      </c>
      <c r="AZ4" s="36">
        <f t="shared" si="13"/>
        <v>-7.9000000000000008E-3</v>
      </c>
      <c r="BA4" s="31">
        <v>36.799999999999997</v>
      </c>
      <c r="BB4" s="50">
        <f t="shared" si="14"/>
        <v>38.64</v>
      </c>
      <c r="BC4" s="31">
        <v>79.989999999999995</v>
      </c>
      <c r="BD4" s="36">
        <f t="shared" si="15"/>
        <v>0.51690000000000003</v>
      </c>
      <c r="BE4" s="37">
        <v>850</v>
      </c>
    </row>
    <row r="5" spans="1:57" ht="60" x14ac:dyDescent="0.25">
      <c r="A5" s="27">
        <v>4</v>
      </c>
      <c r="B5" s="1"/>
      <c r="C5" s="1"/>
      <c r="D5" s="1" t="s">
        <v>5</v>
      </c>
      <c r="E5" s="1"/>
      <c r="F5" s="1" t="s">
        <v>4</v>
      </c>
      <c r="G5" s="1" t="s">
        <v>61</v>
      </c>
      <c r="H5" s="1" t="s">
        <v>62</v>
      </c>
      <c r="I5" s="1" t="s">
        <v>63</v>
      </c>
      <c r="J5" s="1" t="s">
        <v>70</v>
      </c>
      <c r="K5" s="48" t="s">
        <v>66</v>
      </c>
      <c r="L5" s="1" t="s">
        <v>64</v>
      </c>
      <c r="M5" s="1" t="s">
        <v>71</v>
      </c>
      <c r="N5" s="1"/>
      <c r="O5" s="1"/>
      <c r="P5" s="1"/>
      <c r="Q5" s="1" t="s">
        <v>55</v>
      </c>
      <c r="R5" s="28"/>
      <c r="S5" s="29">
        <v>7.8</v>
      </c>
      <c r="T5" s="30">
        <v>0</v>
      </c>
      <c r="U5" s="49">
        <v>13.9</v>
      </c>
      <c r="V5" s="31"/>
      <c r="W5" s="1" t="s">
        <v>3</v>
      </c>
      <c r="X5" s="43">
        <v>38</v>
      </c>
      <c r="Y5" s="43">
        <v>29</v>
      </c>
      <c r="Z5" s="43">
        <v>7</v>
      </c>
      <c r="AA5" s="29"/>
      <c r="AB5" s="32">
        <v>1</v>
      </c>
      <c r="AC5" s="46">
        <f t="shared" si="5"/>
        <v>8.0000000000000002E-3</v>
      </c>
      <c r="AD5" s="33">
        <f t="shared" si="6"/>
        <v>8125</v>
      </c>
      <c r="AE5" s="1">
        <v>3300</v>
      </c>
      <c r="AF5" s="34">
        <f t="shared" si="7"/>
        <v>0.41</v>
      </c>
      <c r="AG5" s="1" t="s">
        <v>65</v>
      </c>
      <c r="AH5" s="35">
        <v>0.33400000000000002</v>
      </c>
      <c r="AI5" s="34">
        <f t="shared" si="8"/>
        <v>4.6399999999999997</v>
      </c>
      <c r="AJ5" s="34">
        <f t="shared" si="9"/>
        <v>18.95</v>
      </c>
      <c r="AK5" s="35">
        <v>0.05</v>
      </c>
      <c r="AL5" s="34">
        <f t="shared" si="0"/>
        <v>1.32</v>
      </c>
      <c r="AM5" s="35">
        <v>0.08</v>
      </c>
      <c r="AN5" s="34">
        <f t="shared" si="1"/>
        <v>2.11</v>
      </c>
      <c r="AO5" s="35">
        <v>0.1</v>
      </c>
      <c r="AP5" s="34">
        <f t="shared" si="2"/>
        <v>2.64</v>
      </c>
      <c r="AQ5" s="34">
        <f t="shared" si="10"/>
        <v>1.18</v>
      </c>
      <c r="AR5" s="1"/>
      <c r="AS5" s="35"/>
      <c r="AT5" s="34">
        <f t="shared" si="3"/>
        <v>0</v>
      </c>
      <c r="AU5" s="1"/>
      <c r="AV5" s="35"/>
      <c r="AW5" s="34">
        <f t="shared" si="11"/>
        <v>0</v>
      </c>
      <c r="AX5" s="34">
        <f t="shared" si="12"/>
        <v>7.25</v>
      </c>
      <c r="AY5" s="34">
        <f t="shared" si="4"/>
        <v>26.2</v>
      </c>
      <c r="AZ5" s="36">
        <f t="shared" si="13"/>
        <v>7.6E-3</v>
      </c>
      <c r="BA5" s="31">
        <v>26.4</v>
      </c>
      <c r="BB5" s="50">
        <f t="shared" si="14"/>
        <v>27.72</v>
      </c>
      <c r="BC5" s="31">
        <v>59.99</v>
      </c>
      <c r="BD5" s="36">
        <f t="shared" si="15"/>
        <v>0.53790000000000004</v>
      </c>
      <c r="BE5" s="37">
        <v>240</v>
      </c>
    </row>
    <row r="6" spans="1:57" ht="60" x14ac:dyDescent="0.25">
      <c r="A6" s="27">
        <v>5</v>
      </c>
      <c r="B6" s="1"/>
      <c r="C6" s="1"/>
      <c r="D6" s="1" t="s">
        <v>5</v>
      </c>
      <c r="E6" s="1"/>
      <c r="F6" s="1" t="s">
        <v>4</v>
      </c>
      <c r="G6" s="1" t="s">
        <v>61</v>
      </c>
      <c r="H6" s="1" t="s">
        <v>62</v>
      </c>
      <c r="I6" s="1" t="s">
        <v>63</v>
      </c>
      <c r="J6" s="1" t="s">
        <v>70</v>
      </c>
      <c r="K6" s="48" t="s">
        <v>66</v>
      </c>
      <c r="L6" s="1" t="s">
        <v>67</v>
      </c>
      <c r="M6" s="1" t="s">
        <v>71</v>
      </c>
      <c r="N6" s="1"/>
      <c r="O6" s="1"/>
      <c r="P6" s="1"/>
      <c r="Q6" s="1" t="s">
        <v>55</v>
      </c>
      <c r="R6" s="28"/>
      <c r="S6" s="29">
        <v>7.8</v>
      </c>
      <c r="T6" s="30">
        <v>0</v>
      </c>
      <c r="U6" s="49">
        <v>17.899999999999999</v>
      </c>
      <c r="V6" s="31"/>
      <c r="W6" s="1" t="s">
        <v>3</v>
      </c>
      <c r="X6" s="43">
        <v>38</v>
      </c>
      <c r="Y6" s="43">
        <v>29</v>
      </c>
      <c r="Z6" s="43">
        <v>9</v>
      </c>
      <c r="AA6" s="29"/>
      <c r="AB6" s="37">
        <v>1</v>
      </c>
      <c r="AC6" s="46">
        <f t="shared" si="5"/>
        <v>0.01</v>
      </c>
      <c r="AD6" s="33">
        <f t="shared" si="6"/>
        <v>6500</v>
      </c>
      <c r="AE6" s="1">
        <v>3300</v>
      </c>
      <c r="AF6" s="34">
        <f t="shared" si="7"/>
        <v>0.51</v>
      </c>
      <c r="AG6" s="1" t="s">
        <v>65</v>
      </c>
      <c r="AH6" s="35">
        <v>0.33400000000000002</v>
      </c>
      <c r="AI6" s="34">
        <f t="shared" si="8"/>
        <v>5.98</v>
      </c>
      <c r="AJ6" s="34">
        <f t="shared" si="9"/>
        <v>24.39</v>
      </c>
      <c r="AK6" s="35">
        <v>0.05</v>
      </c>
      <c r="AL6" s="34">
        <f t="shared" si="0"/>
        <v>1.61</v>
      </c>
      <c r="AM6" s="35">
        <v>0.08</v>
      </c>
      <c r="AN6" s="34">
        <f t="shared" si="1"/>
        <v>2.58</v>
      </c>
      <c r="AO6" s="35">
        <v>0.1</v>
      </c>
      <c r="AP6" s="34">
        <f t="shared" si="2"/>
        <v>3.22</v>
      </c>
      <c r="AQ6" s="34">
        <f t="shared" si="10"/>
        <v>0.89</v>
      </c>
      <c r="AR6" s="1"/>
      <c r="AS6" s="35"/>
      <c r="AT6" s="34">
        <f t="shared" si="3"/>
        <v>0</v>
      </c>
      <c r="AU6" s="1"/>
      <c r="AV6" s="35"/>
      <c r="AW6" s="34">
        <f t="shared" si="11"/>
        <v>0</v>
      </c>
      <c r="AX6" s="34">
        <f t="shared" si="12"/>
        <v>8.3000000000000007</v>
      </c>
      <c r="AY6" s="34">
        <f t="shared" si="4"/>
        <v>32.69</v>
      </c>
      <c r="AZ6" s="36">
        <f t="shared" si="13"/>
        <v>-1.52E-2</v>
      </c>
      <c r="BA6" s="31">
        <v>32.200000000000003</v>
      </c>
      <c r="BB6" s="50">
        <f t="shared" si="14"/>
        <v>33.81</v>
      </c>
      <c r="BC6" s="31">
        <v>69.989999999999995</v>
      </c>
      <c r="BD6" s="36">
        <f t="shared" si="15"/>
        <v>0.51690000000000003</v>
      </c>
      <c r="BE6" s="37">
        <v>600</v>
      </c>
    </row>
    <row r="7" spans="1:57" ht="60" x14ac:dyDescent="0.25">
      <c r="A7" s="27">
        <v>6</v>
      </c>
      <c r="B7" s="1"/>
      <c r="C7" s="1"/>
      <c r="D7" s="1" t="s">
        <v>5</v>
      </c>
      <c r="E7" s="1"/>
      <c r="F7" s="1" t="s">
        <v>4</v>
      </c>
      <c r="G7" s="1" t="s">
        <v>61</v>
      </c>
      <c r="H7" s="1" t="s">
        <v>62</v>
      </c>
      <c r="I7" s="1" t="s">
        <v>63</v>
      </c>
      <c r="J7" s="1" t="s">
        <v>70</v>
      </c>
      <c r="K7" s="48" t="s">
        <v>66</v>
      </c>
      <c r="L7" s="1" t="s">
        <v>68</v>
      </c>
      <c r="M7" s="1" t="s">
        <v>71</v>
      </c>
      <c r="N7" s="1"/>
      <c r="O7" s="1"/>
      <c r="P7" s="1"/>
      <c r="Q7" s="1" t="s">
        <v>55</v>
      </c>
      <c r="R7" s="28"/>
      <c r="S7" s="29">
        <v>7.8</v>
      </c>
      <c r="T7" s="30">
        <v>0</v>
      </c>
      <c r="U7" s="49">
        <v>20.55</v>
      </c>
      <c r="V7" s="31"/>
      <c r="W7" s="1" t="s">
        <v>3</v>
      </c>
      <c r="X7" s="43">
        <v>38</v>
      </c>
      <c r="Y7" s="43">
        <v>29</v>
      </c>
      <c r="Z7" s="43">
        <v>10</v>
      </c>
      <c r="AA7" s="29"/>
      <c r="AB7" s="37">
        <v>1</v>
      </c>
      <c r="AC7" s="46">
        <f t="shared" si="5"/>
        <v>1.0999999999999999E-2</v>
      </c>
      <c r="AD7" s="33">
        <f t="shared" si="6"/>
        <v>5909</v>
      </c>
      <c r="AE7" s="1">
        <v>3300</v>
      </c>
      <c r="AF7" s="34">
        <f t="shared" si="7"/>
        <v>0.56000000000000005</v>
      </c>
      <c r="AG7" s="1" t="s">
        <v>65</v>
      </c>
      <c r="AH7" s="35">
        <v>0.33400000000000002</v>
      </c>
      <c r="AI7" s="34">
        <f t="shared" si="8"/>
        <v>6.86</v>
      </c>
      <c r="AJ7" s="34">
        <f t="shared" si="9"/>
        <v>27.97</v>
      </c>
      <c r="AK7" s="35">
        <v>0.05</v>
      </c>
      <c r="AL7" s="34">
        <f t="shared" si="0"/>
        <v>1.84</v>
      </c>
      <c r="AM7" s="35">
        <v>0.08</v>
      </c>
      <c r="AN7" s="34">
        <f t="shared" si="1"/>
        <v>2.94</v>
      </c>
      <c r="AO7" s="35">
        <v>0.1</v>
      </c>
      <c r="AP7" s="34">
        <f t="shared" si="2"/>
        <v>3.68</v>
      </c>
      <c r="AQ7" s="34">
        <f t="shared" si="10"/>
        <v>0.66</v>
      </c>
      <c r="AR7" s="1"/>
      <c r="AS7" s="35"/>
      <c r="AT7" s="34">
        <f t="shared" si="3"/>
        <v>0</v>
      </c>
      <c r="AU7" s="1"/>
      <c r="AV7" s="35"/>
      <c r="AW7" s="34">
        <f t="shared" si="11"/>
        <v>0</v>
      </c>
      <c r="AX7" s="34">
        <f t="shared" si="12"/>
        <v>9.1199999999999992</v>
      </c>
      <c r="AY7" s="34">
        <f t="shared" si="4"/>
        <v>37.090000000000003</v>
      </c>
      <c r="AZ7" s="36">
        <f t="shared" si="13"/>
        <v>-7.9000000000000008E-3</v>
      </c>
      <c r="BA7" s="31">
        <v>36.799999999999997</v>
      </c>
      <c r="BB7" s="50">
        <f t="shared" si="14"/>
        <v>38.64</v>
      </c>
      <c r="BC7" s="31">
        <v>79.989999999999995</v>
      </c>
      <c r="BD7" s="36">
        <f t="shared" si="15"/>
        <v>0.51690000000000003</v>
      </c>
      <c r="BE7" s="37">
        <v>450</v>
      </c>
    </row>
    <row r="8" spans="1:57" ht="60" x14ac:dyDescent="0.25">
      <c r="A8" s="27">
        <v>7</v>
      </c>
      <c r="B8" s="1"/>
      <c r="C8" s="1"/>
      <c r="D8" s="1" t="s">
        <v>5</v>
      </c>
      <c r="E8" s="1"/>
      <c r="F8" s="1" t="s">
        <v>4</v>
      </c>
      <c r="G8" s="1" t="s">
        <v>61</v>
      </c>
      <c r="H8" s="1" t="s">
        <v>62</v>
      </c>
      <c r="I8" s="1" t="s">
        <v>63</v>
      </c>
      <c r="J8" s="1" t="s">
        <v>70</v>
      </c>
      <c r="K8" s="48" t="s">
        <v>66</v>
      </c>
      <c r="L8" s="1" t="s">
        <v>64</v>
      </c>
      <c r="M8" s="1" t="s">
        <v>72</v>
      </c>
      <c r="N8" s="1"/>
      <c r="O8" s="1"/>
      <c r="P8" s="1"/>
      <c r="Q8" s="1" t="s">
        <v>55</v>
      </c>
      <c r="R8" s="28"/>
      <c r="S8" s="29">
        <v>7.8</v>
      </c>
      <c r="T8" s="30">
        <v>0</v>
      </c>
      <c r="U8" s="49">
        <v>13.9</v>
      </c>
      <c r="V8" s="31"/>
      <c r="W8" s="1" t="s">
        <v>3</v>
      </c>
      <c r="X8" s="43">
        <v>38</v>
      </c>
      <c r="Y8" s="43">
        <v>29</v>
      </c>
      <c r="Z8" s="43">
        <v>7</v>
      </c>
      <c r="AA8" s="29"/>
      <c r="AB8" s="32">
        <v>1</v>
      </c>
      <c r="AC8" s="46">
        <f t="shared" si="5"/>
        <v>8.0000000000000002E-3</v>
      </c>
      <c r="AD8" s="33">
        <f t="shared" si="6"/>
        <v>8125</v>
      </c>
      <c r="AE8" s="1">
        <v>3300</v>
      </c>
      <c r="AF8" s="34">
        <f t="shared" si="7"/>
        <v>0.41</v>
      </c>
      <c r="AG8" s="1" t="s">
        <v>65</v>
      </c>
      <c r="AH8" s="35">
        <v>0.33400000000000002</v>
      </c>
      <c r="AI8" s="34">
        <f t="shared" si="8"/>
        <v>4.6399999999999997</v>
      </c>
      <c r="AJ8" s="34">
        <f t="shared" si="9"/>
        <v>18.95</v>
      </c>
      <c r="AK8" s="35">
        <v>0.05</v>
      </c>
      <c r="AL8" s="34">
        <f t="shared" si="0"/>
        <v>1.32</v>
      </c>
      <c r="AM8" s="35">
        <v>0.08</v>
      </c>
      <c r="AN8" s="34">
        <f t="shared" si="1"/>
        <v>2.11</v>
      </c>
      <c r="AO8" s="35">
        <v>0.1</v>
      </c>
      <c r="AP8" s="34">
        <f t="shared" si="2"/>
        <v>2.64</v>
      </c>
      <c r="AQ8" s="34">
        <f t="shared" si="10"/>
        <v>1.18</v>
      </c>
      <c r="AR8" s="1"/>
      <c r="AS8" s="35"/>
      <c r="AT8" s="34">
        <f t="shared" si="3"/>
        <v>0</v>
      </c>
      <c r="AU8" s="1"/>
      <c r="AV8" s="35"/>
      <c r="AW8" s="34">
        <f t="shared" si="11"/>
        <v>0</v>
      </c>
      <c r="AX8" s="34">
        <f t="shared" si="12"/>
        <v>7.25</v>
      </c>
      <c r="AY8" s="34">
        <f t="shared" si="4"/>
        <v>26.2</v>
      </c>
      <c r="AZ8" s="36">
        <f t="shared" si="13"/>
        <v>7.6E-3</v>
      </c>
      <c r="BA8" s="31">
        <v>26.4</v>
      </c>
      <c r="BB8" s="50">
        <f t="shared" si="14"/>
        <v>27.72</v>
      </c>
      <c r="BC8" s="31">
        <v>59.99</v>
      </c>
      <c r="BD8" s="36">
        <f t="shared" si="15"/>
        <v>0.53790000000000004</v>
      </c>
      <c r="BE8" s="37">
        <v>290</v>
      </c>
    </row>
    <row r="9" spans="1:57" ht="60" x14ac:dyDescent="0.25">
      <c r="A9" s="27">
        <v>8</v>
      </c>
      <c r="B9" s="1"/>
      <c r="C9" s="1"/>
      <c r="D9" s="1" t="s">
        <v>5</v>
      </c>
      <c r="E9" s="1"/>
      <c r="F9" s="1" t="s">
        <v>4</v>
      </c>
      <c r="G9" s="1" t="s">
        <v>61</v>
      </c>
      <c r="H9" s="1" t="s">
        <v>62</v>
      </c>
      <c r="I9" s="1" t="s">
        <v>63</v>
      </c>
      <c r="J9" s="1" t="s">
        <v>70</v>
      </c>
      <c r="K9" s="48" t="s">
        <v>66</v>
      </c>
      <c r="L9" s="1" t="s">
        <v>67</v>
      </c>
      <c r="M9" s="1" t="s">
        <v>72</v>
      </c>
      <c r="N9" s="1"/>
      <c r="O9" s="1"/>
      <c r="P9" s="1"/>
      <c r="Q9" s="1" t="s">
        <v>55</v>
      </c>
      <c r="R9" s="28"/>
      <c r="S9" s="29">
        <v>7.8</v>
      </c>
      <c r="T9" s="30">
        <v>0</v>
      </c>
      <c r="U9" s="49">
        <v>17.899999999999999</v>
      </c>
      <c r="V9" s="31"/>
      <c r="W9" s="1" t="s">
        <v>3</v>
      </c>
      <c r="X9" s="43">
        <v>38</v>
      </c>
      <c r="Y9" s="43">
        <v>29</v>
      </c>
      <c r="Z9" s="43">
        <v>9</v>
      </c>
      <c r="AA9" s="29"/>
      <c r="AB9" s="37">
        <v>1</v>
      </c>
      <c r="AC9" s="46">
        <f t="shared" si="5"/>
        <v>0.01</v>
      </c>
      <c r="AD9" s="33">
        <f t="shared" si="6"/>
        <v>6500</v>
      </c>
      <c r="AE9" s="1">
        <v>3300</v>
      </c>
      <c r="AF9" s="34">
        <f t="shared" si="7"/>
        <v>0.51</v>
      </c>
      <c r="AG9" s="1" t="s">
        <v>65</v>
      </c>
      <c r="AH9" s="35">
        <v>0.33400000000000002</v>
      </c>
      <c r="AI9" s="34">
        <f t="shared" si="8"/>
        <v>5.98</v>
      </c>
      <c r="AJ9" s="34">
        <f t="shared" si="9"/>
        <v>24.39</v>
      </c>
      <c r="AK9" s="35">
        <v>0.05</v>
      </c>
      <c r="AL9" s="34">
        <f t="shared" si="0"/>
        <v>1.61</v>
      </c>
      <c r="AM9" s="35">
        <v>0.08</v>
      </c>
      <c r="AN9" s="34">
        <f t="shared" si="1"/>
        <v>2.58</v>
      </c>
      <c r="AO9" s="35">
        <v>0.1</v>
      </c>
      <c r="AP9" s="34">
        <f t="shared" si="2"/>
        <v>3.22</v>
      </c>
      <c r="AQ9" s="34">
        <f t="shared" si="10"/>
        <v>0.89</v>
      </c>
      <c r="AR9" s="1"/>
      <c r="AS9" s="35"/>
      <c r="AT9" s="34">
        <f t="shared" si="3"/>
        <v>0</v>
      </c>
      <c r="AU9" s="1"/>
      <c r="AV9" s="35"/>
      <c r="AW9" s="34">
        <f t="shared" si="11"/>
        <v>0</v>
      </c>
      <c r="AX9" s="34">
        <f t="shared" si="12"/>
        <v>8.3000000000000007</v>
      </c>
      <c r="AY9" s="34">
        <f t="shared" si="4"/>
        <v>32.69</v>
      </c>
      <c r="AZ9" s="36">
        <f t="shared" si="13"/>
        <v>-1.52E-2</v>
      </c>
      <c r="BA9" s="31">
        <v>32.200000000000003</v>
      </c>
      <c r="BB9" s="50">
        <f t="shared" si="14"/>
        <v>33.81</v>
      </c>
      <c r="BC9" s="31">
        <v>69.989999999999995</v>
      </c>
      <c r="BD9" s="36">
        <f t="shared" si="15"/>
        <v>0.51690000000000003</v>
      </c>
      <c r="BE9" s="37">
        <v>730</v>
      </c>
    </row>
    <row r="10" spans="1:57" ht="60" x14ac:dyDescent="0.25">
      <c r="A10" s="27">
        <v>9</v>
      </c>
      <c r="B10" s="1"/>
      <c r="C10" s="1"/>
      <c r="D10" s="1" t="s">
        <v>5</v>
      </c>
      <c r="E10" s="1"/>
      <c r="F10" s="1" t="s">
        <v>4</v>
      </c>
      <c r="G10" s="1" t="s">
        <v>61</v>
      </c>
      <c r="H10" s="1" t="s">
        <v>62</v>
      </c>
      <c r="I10" s="1" t="s">
        <v>63</v>
      </c>
      <c r="J10" s="1" t="s">
        <v>70</v>
      </c>
      <c r="K10" s="48" t="s">
        <v>66</v>
      </c>
      <c r="L10" s="1" t="s">
        <v>68</v>
      </c>
      <c r="M10" s="1" t="s">
        <v>72</v>
      </c>
      <c r="N10" s="1"/>
      <c r="O10" s="1"/>
      <c r="P10" s="1"/>
      <c r="Q10" s="1" t="s">
        <v>55</v>
      </c>
      <c r="R10" s="28"/>
      <c r="S10" s="29">
        <v>7.8</v>
      </c>
      <c r="T10" s="30">
        <v>0</v>
      </c>
      <c r="U10" s="49">
        <v>20.55</v>
      </c>
      <c r="V10" s="31"/>
      <c r="W10" s="1" t="s">
        <v>3</v>
      </c>
      <c r="X10" s="43">
        <v>38</v>
      </c>
      <c r="Y10" s="43">
        <v>29</v>
      </c>
      <c r="Z10" s="43">
        <v>10</v>
      </c>
      <c r="AA10" s="29"/>
      <c r="AB10" s="37">
        <v>1</v>
      </c>
      <c r="AC10" s="46">
        <f t="shared" si="5"/>
        <v>1.0999999999999999E-2</v>
      </c>
      <c r="AD10" s="33">
        <f t="shared" si="6"/>
        <v>5909</v>
      </c>
      <c r="AE10" s="1">
        <v>3300</v>
      </c>
      <c r="AF10" s="34">
        <f t="shared" si="7"/>
        <v>0.56000000000000005</v>
      </c>
      <c r="AG10" s="1" t="s">
        <v>65</v>
      </c>
      <c r="AH10" s="35">
        <v>0.33400000000000002</v>
      </c>
      <c r="AI10" s="34">
        <f t="shared" si="8"/>
        <v>6.86</v>
      </c>
      <c r="AJ10" s="34">
        <f t="shared" si="9"/>
        <v>27.97</v>
      </c>
      <c r="AK10" s="35">
        <v>0.05</v>
      </c>
      <c r="AL10" s="34">
        <f t="shared" si="0"/>
        <v>1.84</v>
      </c>
      <c r="AM10" s="35">
        <v>0.08</v>
      </c>
      <c r="AN10" s="34">
        <f t="shared" si="1"/>
        <v>2.94</v>
      </c>
      <c r="AO10" s="35">
        <v>0.1</v>
      </c>
      <c r="AP10" s="34">
        <f t="shared" si="2"/>
        <v>3.68</v>
      </c>
      <c r="AQ10" s="34">
        <f t="shared" si="10"/>
        <v>0.66</v>
      </c>
      <c r="AR10" s="1"/>
      <c r="AS10" s="35"/>
      <c r="AT10" s="34">
        <f t="shared" si="3"/>
        <v>0</v>
      </c>
      <c r="AU10" s="1"/>
      <c r="AV10" s="35"/>
      <c r="AW10" s="34">
        <f t="shared" si="11"/>
        <v>0</v>
      </c>
      <c r="AX10" s="34">
        <f t="shared" si="12"/>
        <v>9.1199999999999992</v>
      </c>
      <c r="AY10" s="34">
        <f t="shared" si="4"/>
        <v>37.090000000000003</v>
      </c>
      <c r="AZ10" s="36">
        <f t="shared" si="13"/>
        <v>-7.9000000000000008E-3</v>
      </c>
      <c r="BA10" s="31">
        <v>36.799999999999997</v>
      </c>
      <c r="BB10" s="50">
        <f t="shared" si="14"/>
        <v>38.64</v>
      </c>
      <c r="BC10" s="31">
        <v>79.989999999999995</v>
      </c>
      <c r="BD10" s="36">
        <f t="shared" si="15"/>
        <v>0.51690000000000003</v>
      </c>
      <c r="BE10" s="37">
        <v>540</v>
      </c>
    </row>
    <row r="11" spans="1:57" ht="60" x14ac:dyDescent="0.25">
      <c r="A11" s="27">
        <v>10</v>
      </c>
      <c r="B11" s="1"/>
      <c r="C11" s="1"/>
      <c r="D11" s="1" t="s">
        <v>5</v>
      </c>
      <c r="E11" s="1"/>
      <c r="F11" s="1" t="s">
        <v>4</v>
      </c>
      <c r="G11" s="1" t="s">
        <v>61</v>
      </c>
      <c r="H11" s="1" t="s">
        <v>62</v>
      </c>
      <c r="I11" s="1" t="s">
        <v>63</v>
      </c>
      <c r="J11" s="1" t="s">
        <v>70</v>
      </c>
      <c r="K11" s="48" t="s">
        <v>66</v>
      </c>
      <c r="L11" s="1" t="s">
        <v>64</v>
      </c>
      <c r="M11" s="1" t="s">
        <v>73</v>
      </c>
      <c r="N11" s="1"/>
      <c r="O11" s="1"/>
      <c r="P11" s="1"/>
      <c r="Q11" s="1" t="s">
        <v>55</v>
      </c>
      <c r="R11" s="28"/>
      <c r="S11" s="29">
        <v>7.8</v>
      </c>
      <c r="T11" s="30">
        <v>0</v>
      </c>
      <c r="U11" s="49">
        <v>13.9</v>
      </c>
      <c r="V11" s="31"/>
      <c r="W11" s="1" t="s">
        <v>3</v>
      </c>
      <c r="X11" s="43">
        <v>38</v>
      </c>
      <c r="Y11" s="43">
        <v>29</v>
      </c>
      <c r="Z11" s="43">
        <v>7</v>
      </c>
      <c r="AA11" s="29"/>
      <c r="AB11" s="32">
        <v>1</v>
      </c>
      <c r="AC11" s="46">
        <f t="shared" si="5"/>
        <v>8.0000000000000002E-3</v>
      </c>
      <c r="AD11" s="33">
        <f t="shared" si="6"/>
        <v>8125</v>
      </c>
      <c r="AE11" s="1">
        <v>3300</v>
      </c>
      <c r="AF11" s="34">
        <f t="shared" si="7"/>
        <v>0.41</v>
      </c>
      <c r="AG11" s="1" t="s">
        <v>65</v>
      </c>
      <c r="AH11" s="35">
        <v>0.33400000000000002</v>
      </c>
      <c r="AI11" s="34">
        <f t="shared" si="8"/>
        <v>4.6399999999999997</v>
      </c>
      <c r="AJ11" s="34">
        <f t="shared" si="9"/>
        <v>18.95</v>
      </c>
      <c r="AK11" s="35">
        <v>0.05</v>
      </c>
      <c r="AL11" s="34">
        <f t="shared" si="0"/>
        <v>1.32</v>
      </c>
      <c r="AM11" s="35">
        <v>0.08</v>
      </c>
      <c r="AN11" s="34">
        <f t="shared" si="1"/>
        <v>2.11</v>
      </c>
      <c r="AO11" s="35">
        <v>0.1</v>
      </c>
      <c r="AP11" s="34">
        <f t="shared" si="2"/>
        <v>2.64</v>
      </c>
      <c r="AQ11" s="34">
        <f t="shared" si="10"/>
        <v>1.18</v>
      </c>
      <c r="AR11" s="1"/>
      <c r="AS11" s="35"/>
      <c r="AT11" s="34">
        <f t="shared" si="3"/>
        <v>0</v>
      </c>
      <c r="AU11" s="1"/>
      <c r="AV11" s="35"/>
      <c r="AW11" s="34">
        <f t="shared" si="11"/>
        <v>0</v>
      </c>
      <c r="AX11" s="34">
        <f t="shared" si="12"/>
        <v>7.25</v>
      </c>
      <c r="AY11" s="34">
        <f t="shared" si="4"/>
        <v>26.2</v>
      </c>
      <c r="AZ11" s="36">
        <f t="shared" si="13"/>
        <v>7.6E-3</v>
      </c>
      <c r="BA11" s="31">
        <v>26.4</v>
      </c>
      <c r="BB11" s="50">
        <f t="shared" si="14"/>
        <v>27.72</v>
      </c>
      <c r="BC11" s="31">
        <v>59.99</v>
      </c>
      <c r="BD11" s="36">
        <f t="shared" si="15"/>
        <v>0.53790000000000004</v>
      </c>
      <c r="BE11" s="37">
        <v>160</v>
      </c>
    </row>
    <row r="12" spans="1:57" ht="60" x14ac:dyDescent="0.25">
      <c r="A12" s="27">
        <v>11</v>
      </c>
      <c r="B12" s="1"/>
      <c r="C12" s="1"/>
      <c r="D12" s="1" t="s">
        <v>5</v>
      </c>
      <c r="E12" s="1"/>
      <c r="F12" s="1" t="s">
        <v>4</v>
      </c>
      <c r="G12" s="1" t="s">
        <v>61</v>
      </c>
      <c r="H12" s="1" t="s">
        <v>62</v>
      </c>
      <c r="I12" s="1" t="s">
        <v>63</v>
      </c>
      <c r="J12" s="1" t="s">
        <v>70</v>
      </c>
      <c r="K12" s="48" t="s">
        <v>66</v>
      </c>
      <c r="L12" s="1" t="s">
        <v>67</v>
      </c>
      <c r="M12" s="1" t="s">
        <v>73</v>
      </c>
      <c r="N12" s="1"/>
      <c r="O12" s="1"/>
      <c r="P12" s="1"/>
      <c r="Q12" s="1" t="s">
        <v>55</v>
      </c>
      <c r="R12" s="28"/>
      <c r="S12" s="29">
        <v>7.8</v>
      </c>
      <c r="T12" s="30">
        <v>0</v>
      </c>
      <c r="U12" s="49">
        <v>17.899999999999999</v>
      </c>
      <c r="V12" s="31"/>
      <c r="W12" s="1" t="s">
        <v>3</v>
      </c>
      <c r="X12" s="43">
        <v>38</v>
      </c>
      <c r="Y12" s="43">
        <v>29</v>
      </c>
      <c r="Z12" s="43">
        <v>9</v>
      </c>
      <c r="AA12" s="29"/>
      <c r="AB12" s="37">
        <v>1</v>
      </c>
      <c r="AC12" s="46">
        <f t="shared" si="5"/>
        <v>0.01</v>
      </c>
      <c r="AD12" s="33">
        <f t="shared" si="6"/>
        <v>6500</v>
      </c>
      <c r="AE12" s="1">
        <v>3300</v>
      </c>
      <c r="AF12" s="34">
        <f t="shared" si="7"/>
        <v>0.51</v>
      </c>
      <c r="AG12" s="1" t="s">
        <v>65</v>
      </c>
      <c r="AH12" s="35">
        <v>0.33400000000000002</v>
      </c>
      <c r="AI12" s="34">
        <f t="shared" si="8"/>
        <v>5.98</v>
      </c>
      <c r="AJ12" s="34">
        <f t="shared" si="9"/>
        <v>24.39</v>
      </c>
      <c r="AK12" s="35">
        <v>0.05</v>
      </c>
      <c r="AL12" s="34">
        <f t="shared" si="0"/>
        <v>1.61</v>
      </c>
      <c r="AM12" s="35">
        <v>0.08</v>
      </c>
      <c r="AN12" s="34">
        <f t="shared" si="1"/>
        <v>2.58</v>
      </c>
      <c r="AO12" s="35">
        <v>0.1</v>
      </c>
      <c r="AP12" s="34">
        <f t="shared" si="2"/>
        <v>3.22</v>
      </c>
      <c r="AQ12" s="34">
        <f t="shared" si="10"/>
        <v>0.89</v>
      </c>
      <c r="AR12" s="1"/>
      <c r="AS12" s="35"/>
      <c r="AT12" s="34">
        <f t="shared" si="3"/>
        <v>0</v>
      </c>
      <c r="AU12" s="1"/>
      <c r="AV12" s="35"/>
      <c r="AW12" s="34">
        <f t="shared" si="11"/>
        <v>0</v>
      </c>
      <c r="AX12" s="34">
        <f t="shared" si="12"/>
        <v>8.3000000000000007</v>
      </c>
      <c r="AY12" s="34">
        <f t="shared" si="4"/>
        <v>32.69</v>
      </c>
      <c r="AZ12" s="36">
        <f t="shared" si="13"/>
        <v>-1.52E-2</v>
      </c>
      <c r="BA12" s="31">
        <v>32.200000000000003</v>
      </c>
      <c r="BB12" s="50">
        <f t="shared" si="14"/>
        <v>33.81</v>
      </c>
      <c r="BC12" s="31">
        <v>69.989999999999995</v>
      </c>
      <c r="BD12" s="36">
        <f t="shared" si="15"/>
        <v>0.51690000000000003</v>
      </c>
      <c r="BE12" s="37">
        <v>400</v>
      </c>
    </row>
    <row r="13" spans="1:57" ht="60" x14ac:dyDescent="0.25">
      <c r="A13" s="27">
        <v>12</v>
      </c>
      <c r="B13" s="1"/>
      <c r="C13" s="1"/>
      <c r="D13" s="1" t="s">
        <v>5</v>
      </c>
      <c r="E13" s="1"/>
      <c r="F13" s="1" t="s">
        <v>4</v>
      </c>
      <c r="G13" s="1" t="s">
        <v>61</v>
      </c>
      <c r="H13" s="1" t="s">
        <v>62</v>
      </c>
      <c r="I13" s="1" t="s">
        <v>63</v>
      </c>
      <c r="J13" s="1" t="s">
        <v>70</v>
      </c>
      <c r="K13" s="48" t="s">
        <v>66</v>
      </c>
      <c r="L13" s="1" t="s">
        <v>68</v>
      </c>
      <c r="M13" s="1" t="s">
        <v>73</v>
      </c>
      <c r="N13" s="1"/>
      <c r="O13" s="1"/>
      <c r="P13" s="1"/>
      <c r="Q13" s="1" t="s">
        <v>55</v>
      </c>
      <c r="R13" s="28"/>
      <c r="S13" s="29">
        <v>7.8</v>
      </c>
      <c r="T13" s="30">
        <v>0</v>
      </c>
      <c r="U13" s="49">
        <v>20.55</v>
      </c>
      <c r="V13" s="31"/>
      <c r="W13" s="1" t="s">
        <v>3</v>
      </c>
      <c r="X13" s="43">
        <v>38</v>
      </c>
      <c r="Y13" s="43">
        <v>29</v>
      </c>
      <c r="Z13" s="43">
        <v>10</v>
      </c>
      <c r="AA13" s="29"/>
      <c r="AB13" s="37">
        <v>1</v>
      </c>
      <c r="AC13" s="46">
        <f t="shared" si="5"/>
        <v>1.0999999999999999E-2</v>
      </c>
      <c r="AD13" s="33">
        <f t="shared" si="6"/>
        <v>5909</v>
      </c>
      <c r="AE13" s="1">
        <v>3300</v>
      </c>
      <c r="AF13" s="34">
        <f t="shared" si="7"/>
        <v>0.56000000000000005</v>
      </c>
      <c r="AG13" s="1" t="s">
        <v>65</v>
      </c>
      <c r="AH13" s="35">
        <v>0.33400000000000002</v>
      </c>
      <c r="AI13" s="34">
        <f t="shared" si="8"/>
        <v>6.86</v>
      </c>
      <c r="AJ13" s="34">
        <f t="shared" si="9"/>
        <v>27.97</v>
      </c>
      <c r="AK13" s="35">
        <v>0.05</v>
      </c>
      <c r="AL13" s="34">
        <f t="shared" si="0"/>
        <v>1.84</v>
      </c>
      <c r="AM13" s="35">
        <v>0.08</v>
      </c>
      <c r="AN13" s="34">
        <f t="shared" si="1"/>
        <v>2.94</v>
      </c>
      <c r="AO13" s="35">
        <v>0.1</v>
      </c>
      <c r="AP13" s="34">
        <f t="shared" si="2"/>
        <v>3.68</v>
      </c>
      <c r="AQ13" s="34">
        <f t="shared" si="10"/>
        <v>0.66</v>
      </c>
      <c r="AR13" s="1"/>
      <c r="AS13" s="35"/>
      <c r="AT13" s="34">
        <f t="shared" si="3"/>
        <v>0</v>
      </c>
      <c r="AU13" s="1"/>
      <c r="AV13" s="35"/>
      <c r="AW13" s="34">
        <f t="shared" si="11"/>
        <v>0</v>
      </c>
      <c r="AX13" s="34">
        <f t="shared" si="12"/>
        <v>9.1199999999999992</v>
      </c>
      <c r="AY13" s="34">
        <f t="shared" si="4"/>
        <v>37.090000000000003</v>
      </c>
      <c r="AZ13" s="36">
        <f t="shared" si="13"/>
        <v>-7.9000000000000008E-3</v>
      </c>
      <c r="BA13" s="31">
        <v>36.799999999999997</v>
      </c>
      <c r="BB13" s="50">
        <f t="shared" si="14"/>
        <v>38.64</v>
      </c>
      <c r="BC13" s="31">
        <v>79.989999999999995</v>
      </c>
      <c r="BD13" s="36">
        <f t="shared" si="15"/>
        <v>0.51690000000000003</v>
      </c>
      <c r="BE13" s="37">
        <v>290</v>
      </c>
    </row>
    <row r="14" spans="1:57" ht="60" x14ac:dyDescent="0.25">
      <c r="A14" s="27">
        <v>13</v>
      </c>
      <c r="B14" s="1"/>
      <c r="C14" s="1"/>
      <c r="D14" s="1" t="s">
        <v>5</v>
      </c>
      <c r="E14" s="1"/>
      <c r="F14" s="1" t="s">
        <v>4</v>
      </c>
      <c r="G14" s="1" t="s">
        <v>61</v>
      </c>
      <c r="H14" s="1" t="s">
        <v>62</v>
      </c>
      <c r="I14" s="1" t="s">
        <v>63</v>
      </c>
      <c r="J14" s="1" t="s">
        <v>70</v>
      </c>
      <c r="K14" s="48" t="s">
        <v>66</v>
      </c>
      <c r="L14" s="1" t="s">
        <v>64</v>
      </c>
      <c r="M14" s="1" t="s">
        <v>74</v>
      </c>
      <c r="N14" s="1"/>
      <c r="O14" s="1"/>
      <c r="P14" s="1"/>
      <c r="Q14" s="1" t="s">
        <v>55</v>
      </c>
      <c r="R14" s="28"/>
      <c r="S14" s="29">
        <v>7.8</v>
      </c>
      <c r="T14" s="30">
        <v>0</v>
      </c>
      <c r="U14" s="49">
        <v>13.9</v>
      </c>
      <c r="V14" s="31"/>
      <c r="W14" s="1" t="s">
        <v>3</v>
      </c>
      <c r="X14" s="43">
        <v>38</v>
      </c>
      <c r="Y14" s="43">
        <v>29</v>
      </c>
      <c r="Z14" s="43">
        <v>7</v>
      </c>
      <c r="AA14" s="29"/>
      <c r="AB14" s="32">
        <v>1</v>
      </c>
      <c r="AC14" s="46">
        <f t="shared" si="5"/>
        <v>8.0000000000000002E-3</v>
      </c>
      <c r="AD14" s="33">
        <f t="shared" si="6"/>
        <v>8125</v>
      </c>
      <c r="AE14" s="1">
        <v>3300</v>
      </c>
      <c r="AF14" s="34">
        <f t="shared" si="7"/>
        <v>0.41</v>
      </c>
      <c r="AG14" s="1" t="s">
        <v>65</v>
      </c>
      <c r="AH14" s="35">
        <v>0.33400000000000002</v>
      </c>
      <c r="AI14" s="34">
        <f t="shared" si="8"/>
        <v>4.6399999999999997</v>
      </c>
      <c r="AJ14" s="34">
        <f t="shared" si="9"/>
        <v>18.95</v>
      </c>
      <c r="AK14" s="35">
        <v>0.05</v>
      </c>
      <c r="AL14" s="34">
        <f t="shared" si="0"/>
        <v>1.32</v>
      </c>
      <c r="AM14" s="35">
        <v>0.08</v>
      </c>
      <c r="AN14" s="34">
        <f t="shared" si="1"/>
        <v>2.11</v>
      </c>
      <c r="AO14" s="35">
        <v>0.1</v>
      </c>
      <c r="AP14" s="34">
        <f t="shared" si="2"/>
        <v>2.64</v>
      </c>
      <c r="AQ14" s="34">
        <f t="shared" si="10"/>
        <v>1.18</v>
      </c>
      <c r="AR14" s="1"/>
      <c r="AS14" s="35"/>
      <c r="AT14" s="34">
        <f t="shared" si="3"/>
        <v>0</v>
      </c>
      <c r="AU14" s="1"/>
      <c r="AV14" s="35"/>
      <c r="AW14" s="34">
        <f t="shared" si="11"/>
        <v>0</v>
      </c>
      <c r="AX14" s="34">
        <f t="shared" si="12"/>
        <v>7.25</v>
      </c>
      <c r="AY14" s="34">
        <f t="shared" si="4"/>
        <v>26.2</v>
      </c>
      <c r="AZ14" s="36">
        <f t="shared" si="13"/>
        <v>7.6E-3</v>
      </c>
      <c r="BA14" s="31">
        <v>26.4</v>
      </c>
      <c r="BB14" s="50">
        <f t="shared" si="14"/>
        <v>27.72</v>
      </c>
      <c r="BC14" s="31">
        <v>59.99</v>
      </c>
      <c r="BD14" s="36">
        <f t="shared" si="15"/>
        <v>0.53790000000000004</v>
      </c>
      <c r="BE14" s="37">
        <v>160</v>
      </c>
    </row>
    <row r="15" spans="1:57" ht="60" x14ac:dyDescent="0.25">
      <c r="A15" s="27">
        <v>14</v>
      </c>
      <c r="B15" s="1"/>
      <c r="C15" s="1"/>
      <c r="D15" s="1" t="s">
        <v>5</v>
      </c>
      <c r="E15" s="1"/>
      <c r="F15" s="1" t="s">
        <v>4</v>
      </c>
      <c r="G15" s="1" t="s">
        <v>61</v>
      </c>
      <c r="H15" s="1" t="s">
        <v>62</v>
      </c>
      <c r="I15" s="1" t="s">
        <v>63</v>
      </c>
      <c r="J15" s="1" t="s">
        <v>70</v>
      </c>
      <c r="K15" s="48" t="s">
        <v>66</v>
      </c>
      <c r="L15" s="1" t="s">
        <v>67</v>
      </c>
      <c r="M15" s="1" t="s">
        <v>74</v>
      </c>
      <c r="N15" s="1"/>
      <c r="O15" s="1"/>
      <c r="P15" s="1"/>
      <c r="Q15" s="1" t="s">
        <v>55</v>
      </c>
      <c r="R15" s="28"/>
      <c r="S15" s="29">
        <v>7.8</v>
      </c>
      <c r="T15" s="30">
        <v>0</v>
      </c>
      <c r="U15" s="49">
        <v>17.899999999999999</v>
      </c>
      <c r="V15" s="31"/>
      <c r="W15" s="1" t="s">
        <v>3</v>
      </c>
      <c r="X15" s="43">
        <v>38</v>
      </c>
      <c r="Y15" s="43">
        <v>29</v>
      </c>
      <c r="Z15" s="43">
        <v>9</v>
      </c>
      <c r="AA15" s="29"/>
      <c r="AB15" s="37">
        <v>1</v>
      </c>
      <c r="AC15" s="46">
        <f t="shared" si="5"/>
        <v>0.01</v>
      </c>
      <c r="AD15" s="33">
        <f t="shared" si="6"/>
        <v>6500</v>
      </c>
      <c r="AE15" s="1">
        <v>3300</v>
      </c>
      <c r="AF15" s="34">
        <f t="shared" si="7"/>
        <v>0.51</v>
      </c>
      <c r="AG15" s="1" t="s">
        <v>65</v>
      </c>
      <c r="AH15" s="35">
        <v>0.33400000000000002</v>
      </c>
      <c r="AI15" s="34">
        <f t="shared" si="8"/>
        <v>5.98</v>
      </c>
      <c r="AJ15" s="34">
        <f t="shared" si="9"/>
        <v>24.39</v>
      </c>
      <c r="AK15" s="35">
        <v>0.05</v>
      </c>
      <c r="AL15" s="34">
        <f t="shared" si="0"/>
        <v>1.61</v>
      </c>
      <c r="AM15" s="35">
        <v>0.08</v>
      </c>
      <c r="AN15" s="34">
        <f t="shared" si="1"/>
        <v>2.58</v>
      </c>
      <c r="AO15" s="35">
        <v>0.1</v>
      </c>
      <c r="AP15" s="34">
        <f t="shared" si="2"/>
        <v>3.22</v>
      </c>
      <c r="AQ15" s="34">
        <f t="shared" si="10"/>
        <v>0.89</v>
      </c>
      <c r="AR15" s="1"/>
      <c r="AS15" s="35"/>
      <c r="AT15" s="34">
        <f t="shared" si="3"/>
        <v>0</v>
      </c>
      <c r="AU15" s="1"/>
      <c r="AV15" s="35"/>
      <c r="AW15" s="34">
        <f t="shared" si="11"/>
        <v>0</v>
      </c>
      <c r="AX15" s="34">
        <f t="shared" si="12"/>
        <v>8.3000000000000007</v>
      </c>
      <c r="AY15" s="34">
        <f t="shared" si="4"/>
        <v>32.69</v>
      </c>
      <c r="AZ15" s="36">
        <f t="shared" si="13"/>
        <v>-1.52E-2</v>
      </c>
      <c r="BA15" s="31">
        <v>32.200000000000003</v>
      </c>
      <c r="BB15" s="50">
        <f t="shared" si="14"/>
        <v>33.81</v>
      </c>
      <c r="BC15" s="31">
        <v>69.989999999999995</v>
      </c>
      <c r="BD15" s="36">
        <f t="shared" si="15"/>
        <v>0.51690000000000003</v>
      </c>
      <c r="BE15" s="37">
        <v>400</v>
      </c>
    </row>
    <row r="16" spans="1:57" ht="60" x14ac:dyDescent="0.25">
      <c r="A16" s="27">
        <v>15</v>
      </c>
      <c r="B16" s="1"/>
      <c r="C16" s="1"/>
      <c r="D16" s="1" t="s">
        <v>5</v>
      </c>
      <c r="E16" s="1"/>
      <c r="F16" s="1" t="s">
        <v>4</v>
      </c>
      <c r="G16" s="1" t="s">
        <v>61</v>
      </c>
      <c r="H16" s="1" t="s">
        <v>62</v>
      </c>
      <c r="I16" s="1" t="s">
        <v>63</v>
      </c>
      <c r="J16" s="1" t="s">
        <v>70</v>
      </c>
      <c r="K16" s="48" t="s">
        <v>66</v>
      </c>
      <c r="L16" s="1" t="s">
        <v>68</v>
      </c>
      <c r="M16" s="1" t="s">
        <v>74</v>
      </c>
      <c r="N16" s="1"/>
      <c r="O16" s="1"/>
      <c r="P16" s="1"/>
      <c r="Q16" s="1" t="s">
        <v>55</v>
      </c>
      <c r="R16" s="28"/>
      <c r="S16" s="29">
        <v>7.8</v>
      </c>
      <c r="T16" s="30">
        <v>0</v>
      </c>
      <c r="U16" s="49">
        <v>20.55</v>
      </c>
      <c r="V16" s="31"/>
      <c r="W16" s="1" t="s">
        <v>3</v>
      </c>
      <c r="X16" s="43">
        <v>38</v>
      </c>
      <c r="Y16" s="43">
        <v>29</v>
      </c>
      <c r="Z16" s="43">
        <v>10</v>
      </c>
      <c r="AA16" s="29"/>
      <c r="AB16" s="37">
        <v>1</v>
      </c>
      <c r="AC16" s="46">
        <f t="shared" si="5"/>
        <v>1.0999999999999999E-2</v>
      </c>
      <c r="AD16" s="33">
        <f t="shared" si="6"/>
        <v>5909</v>
      </c>
      <c r="AE16" s="1">
        <v>3300</v>
      </c>
      <c r="AF16" s="34">
        <f t="shared" si="7"/>
        <v>0.56000000000000005</v>
      </c>
      <c r="AG16" s="1" t="s">
        <v>65</v>
      </c>
      <c r="AH16" s="35">
        <v>0.33400000000000002</v>
      </c>
      <c r="AI16" s="34">
        <f t="shared" si="8"/>
        <v>6.86</v>
      </c>
      <c r="AJ16" s="34">
        <f t="shared" si="9"/>
        <v>27.97</v>
      </c>
      <c r="AK16" s="35">
        <v>0.05</v>
      </c>
      <c r="AL16" s="34">
        <f t="shared" si="0"/>
        <v>1.84</v>
      </c>
      <c r="AM16" s="35">
        <v>0.08</v>
      </c>
      <c r="AN16" s="34">
        <f t="shared" si="1"/>
        <v>2.94</v>
      </c>
      <c r="AO16" s="35">
        <v>0.1</v>
      </c>
      <c r="AP16" s="34">
        <f t="shared" si="2"/>
        <v>3.68</v>
      </c>
      <c r="AQ16" s="34">
        <f t="shared" si="10"/>
        <v>0.66</v>
      </c>
      <c r="AR16" s="1"/>
      <c r="AS16" s="35"/>
      <c r="AT16" s="34">
        <f t="shared" si="3"/>
        <v>0</v>
      </c>
      <c r="AU16" s="1"/>
      <c r="AV16" s="35"/>
      <c r="AW16" s="34">
        <f t="shared" si="11"/>
        <v>0</v>
      </c>
      <c r="AX16" s="34">
        <f t="shared" si="12"/>
        <v>9.1199999999999992</v>
      </c>
      <c r="AY16" s="34">
        <f t="shared" si="4"/>
        <v>37.090000000000003</v>
      </c>
      <c r="AZ16" s="36">
        <f t="shared" si="13"/>
        <v>-7.9000000000000008E-3</v>
      </c>
      <c r="BA16" s="31">
        <v>36.799999999999997</v>
      </c>
      <c r="BB16" s="50">
        <f t="shared" si="14"/>
        <v>38.64</v>
      </c>
      <c r="BC16" s="31">
        <v>79.989999999999995</v>
      </c>
      <c r="BD16" s="36">
        <f t="shared" si="15"/>
        <v>0.51690000000000003</v>
      </c>
      <c r="BE16" s="37">
        <v>300</v>
      </c>
    </row>
  </sheetData>
  <sheetProtection insertRows="0" deleteRows="0" sort="0"/>
  <protectedRanges>
    <protectedRange sqref="BA1 L17:BB254 A2:J254 L2:BE16" name="Range1"/>
    <protectedRange sqref="K2:K259" name="Range1_1"/>
  </protectedRanges>
  <phoneticPr fontId="7" type="noConversion"/>
  <dataValidations count="6">
    <dataValidation type="list" allowBlank="1" showInputMessage="1" showErrorMessage="1" sqref="D2:D16">
      <formula1>#REF!</formula1>
    </dataValidation>
    <dataValidation type="list" allowBlank="1" showInputMessage="1" showErrorMessage="1" sqref="W2:W16">
      <formula1>#REF!</formula1>
    </dataValidation>
    <dataValidation type="list" allowBlank="1" showInputMessage="1" showErrorMessage="1" sqref="Q2:Q16">
      <formula1>#REF!</formula1>
    </dataValidation>
    <dataValidation type="list" allowBlank="1" showInputMessage="1" showErrorMessage="1" sqref="E2:E16">
      <formula1>#REF!</formula1>
    </dataValidation>
    <dataValidation type="list" allowBlank="1" showInputMessage="1" showErrorMessage="1" sqref="F2:F16">
      <formula1>#REF!</formula1>
    </dataValidation>
    <dataValidation type="list" allowBlank="1" showInputMessage="1" showErrorMessage="1" sqref="P2:P16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2026-02-13T02:19:36Z</dcterms:modified>
</cp:coreProperties>
</file>