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F9FF5649-D7BD-44C3-A50E-14493F643147}" xr6:coauthVersionLast="47" xr6:coauthVersionMax="47" xr10:uidLastSave="{00000000-0000-0000-0000-000000000000}"/>
  <bookViews>
    <workbookView xWindow="-110" yWindow="-110" windowWidth="19420" windowHeight="11500" xr2:uid="{A66389F6-E839-41A5-8325-4AF839256C4F}"/>
  </bookViews>
  <sheets>
    <sheet name="20%tariff Q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D">'[1]other data'!$T$2:$T$5</definedName>
    <definedName name="ADUL">#REF!</definedName>
    <definedName name="APL">#REF!</definedName>
    <definedName name="ART">#REF!</definedName>
    <definedName name="as">'[2]1-Import Product Data Sheet'!$X$2</definedName>
    <definedName name="Banner">'[3]Hardline Drop down'!$H$5:$H$9</definedName>
    <definedName name="BASI">#REF!</definedName>
    <definedName name="BATH">#REF!</definedName>
    <definedName name="bigidea">[4]Lists!$I$6:$I$29</definedName>
    <definedName name="BLK">#REF!</definedName>
    <definedName name="Brand">'[2]1-Import Product Data Sheet'!$N$102:$N$144</definedName>
    <definedName name="Branded">[4]Lists!$F$6:$F$38</definedName>
    <definedName name="brands">'[1]other data'!$K$2:$K$48</definedName>
    <definedName name="CATEGORY">[5]Sheet1!$DW$2:$DW$3</definedName>
    <definedName name="chargeback">'[1]other data'!$B$2:$B$6</definedName>
    <definedName name="color">[4]Lists!$J$6:$J$29</definedName>
    <definedName name="COLOR_FAMILY">'[6]x-Lists'!$AB$2:$AB$18</definedName>
    <definedName name="colour">[5]Sheet1!$EH$2:$EH$3</definedName>
    <definedName name="countries">'[1]other data'!$I$3:$I$249</definedName>
    <definedName name="Cycle">[4]Lists!$E$6:$E$30</definedName>
    <definedName name="den">[4]Lists!$L$6:$L$29</definedName>
    <definedName name="diffgrp">'[1]diff group head'!$A$2:$A$47</definedName>
    <definedName name="DIFFS">'[1]other data'!$AF$2:$AF$13</definedName>
    <definedName name="division">'[7]X-PORTS'!$K$4:$K$12</definedName>
    <definedName name="Division1">'[3]Hardline Drop down'!$A$5:$A$16</definedName>
    <definedName name="FASHION">[8]LIST!$E$2:$E$7</definedName>
    <definedName name="foam">[5]Sheet1!$EC$2:$EC$3</definedName>
    <definedName name="FOBCostPerPiece">#REF!</definedName>
    <definedName name="freight">'[1]other data'!$AC$3:$AC$14</definedName>
    <definedName name="FUR">#REF!</definedName>
    <definedName name="HANGER">[1]hangers!$B$3:$B$42</definedName>
    <definedName name="hanger2">[1]hangers!$G$3:$G$42</definedName>
    <definedName name="INITIALBUY">[8]LIST!$G$2:$G$7</definedName>
    <definedName name="KD">[5]Sheet1!$DS$2:$DS$2</definedName>
    <definedName name="LGT">#REF!</definedName>
    <definedName name="LIFESTYLE">[8]LIST!$C$2:$C$7</definedName>
    <definedName name="LOCALIZATION__PRICEPOINT">'[6]x-Lists'!$Z$2:$Z$4</definedName>
    <definedName name="loctype">'[1]other data'!$BN$2:$BN$6</definedName>
    <definedName name="M">[5]Sheet1!$EA$2:$EA$3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[5]Sheet1!$EE$2:$EE$3</definedName>
    <definedName name="PackageType">'[2]1-Import Product Data Sheet'!$L$102:$L$131</definedName>
    <definedName name="PDQList">'[2]1-Import Product Data Sheet'!$AR$1:$AR$24</definedName>
    <definedName name="PET">#REF!</definedName>
    <definedName name="PETB">#REF!</definedName>
    <definedName name="po_type">'[1]other data'!$AU$2:$AU$11</definedName>
    <definedName name="PORT_IFF">[9]a!$A$10:$B$35</definedName>
    <definedName name="ports">'[7]X-PORTS'!$D$4:$D$33</definedName>
    <definedName name="PortSeq">'[2]1-Import Product Data Sheet'!$U$2</definedName>
    <definedName name="PortSeqLCL">#REF!</definedName>
    <definedName name="POtype">#REF!</definedName>
    <definedName name="PrevBuy">'[2]1-Import Product Data Sheet'!$AR$26:$AR$27</definedName>
    <definedName name="PRICE">[8]LIST!$B$2:$B$6</definedName>
    <definedName name="QSFOB">[10]Q1!$C$38</definedName>
    <definedName name="RateSeq">'[2]1-Import Product Data Sheet'!$X$2</definedName>
    <definedName name="RUG">#REF!</definedName>
    <definedName name="runnum">'[1]other data'!$BI$2:$BI$18</definedName>
    <definedName name="scalenum">'[1]other data'!$BG$2:$BG$18</definedName>
    <definedName name="Season">'[3]Hardline Drop down'!$D$5:$D$15</definedName>
    <definedName name="SHET">#REF!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PPLIER">'[1]vendor info'!$A$4:$A$400</definedName>
    <definedName name="TBJ">'[1]other data'!$AK$2:$AK$10</definedName>
    <definedName name="TERMS">'[1]other data'!$P$2:$P$7</definedName>
    <definedName name="THEME">'[6]x-Lists'!$AQ$2:$AQ$12</definedName>
    <definedName name="TICKET">[1]tickets!$B$3:$B$27</definedName>
    <definedName name="ticket2">[1]tickets!$G$3:$G$27</definedName>
    <definedName name="TOWL">#REF!</definedName>
    <definedName name="TREATMENT">'[6]x-Lists'!$AR$2:$AR$23</definedName>
    <definedName name="UDA3A">'[1]other data'!$AY$2:$AY$4</definedName>
    <definedName name="UDA3B">'[1]other data'!$AZ$2:$AZ$6</definedName>
    <definedName name="UNIT">[5]Sheet1!$EF$2:$EF$3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USPORTS">'[7]X-PORTS'!$I$5:$I$7</definedName>
    <definedName name="VendorType">'[3]Hardline Drop down'!$F$5:$F$8</definedName>
    <definedName name="WAREHOUSE">'[1]other data'!$BL$2:$BL$24</definedName>
    <definedName name="WIN">#REF!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2" i="1" l="1"/>
  <c r="BG2" i="1"/>
  <c r="BA2" i="1"/>
  <c r="AX2" i="1"/>
  <c r="AU2" i="1"/>
  <c r="AR2" i="1"/>
  <c r="AP2" i="1"/>
  <c r="AN2" i="1"/>
  <c r="AL2" i="1"/>
  <c r="AH2" i="1"/>
  <c r="AC2" i="1"/>
  <c r="AD2" i="1" s="1"/>
  <c r="AF2" i="1" s="1"/>
  <c r="R2" i="1"/>
  <c r="T2" i="1" s="1"/>
  <c r="BB2" i="1" l="1"/>
  <c r="AI2" i="1"/>
  <c r="AJ2" i="1" s="1"/>
  <c r="BC2" i="1" l="1"/>
  <c r="BI2" i="1" s="1"/>
  <c r="BD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5ED60713-124C-4DB5-B32F-968EFD8E1538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8DD1F15-7A26-45C4-8696-0F466119BF3C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14D247AE-BFFC-4050-87D7-710B33F07043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23AE9DB8-8B44-4A10-8A74-6469AD604DBC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955B96BC-280F-4AF7-B137-2925F6FA1295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21CA0083-EA72-400E-B1DF-9069C6EAFC0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D1A88289-0DF4-46ED-A2EC-B57A12AB185C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2C1E36AD-5EAF-48CB-BEE1-E45AE43F7902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2EA9AE7C-E2C9-4504-A601-58FE630D5515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3F53E048-8ADB-47C2-8D7F-1BD0C7775793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DA160998-1EF7-4F16-8D72-D86F3224479E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9FF8D71F-4A82-4CA3-83FA-0253F718815A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64FFBA9D-CE42-42B6-8B18-44D6C948D264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9E136ACF-9FB1-4336-AB09-D6117B7656C6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B19A7749-140E-4A7C-8A8E-B6E41EABB8F8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AF7FE918-582B-4DED-8E24-4448519FAADD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A9609FBA-C700-424B-AB27-787674406DBD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0641E3DC-3211-4B25-B9A1-521767134CE7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E8FB865A-22D3-475A-8285-722DC5BBE2B1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DFD2BBFF-94CD-48FF-BB5B-518B07FAD485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<sst xmlns="http://schemas.openxmlformats.org/spreadsheetml/2006/main" count="77" uniqueCount="77">
  <si>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</si>
  <si>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</si>
  <si>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</si>
  <si>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</si>
  <si>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</si>
  <si>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</si>
  <si>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</si>
  <si>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</si>
  <si>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</si>
  <si>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</si>
  <si>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</si>
  <si>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</si>
  <si>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</si>
  <si>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</si>
  <si>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</si>
  <si>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</si>
  <si>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</si>
  <si>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</si>
  <si>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</si>
  <si>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</si>
  <si>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</si>
  <si>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</si>
  <si>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</si>
  <si>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</si>
  <si>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</si>
  <si>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</si>
  <si>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</si>
  <si>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</si>
  <si>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</si>
  <si>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</si>
  <si>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</si>
  <si>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</si>
  <si>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</si>
  <si>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</si>
  <si>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</si>
  <si>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</si>
  <si>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</si>
  <si>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</si>
  <si>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</si>
  <si>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</si>
  <si>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</si>
  <si>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</si>
  <si>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</si>
  <si>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</si>
  <si>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</si>
  <si>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</si>
  <si>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</si>
  <si>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</si>
  <si>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</si>
  <si>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</si>
  <si>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</si>
  <si>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</si>
  <si>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</si>
  <si>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</si>
  <si>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</si>
  <si>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</si>
  <si>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</si>
  <si>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</si>
  <si>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</si>
  <si>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</si>
  <si>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</si>
  <si>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</si>
  <si>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Serta</t>
  </si>
  <si>
    <t>Serta Sheep 5.5%</t>
  </si>
  <si>
    <t>MATT PAD/TOPPER</t>
  </si>
  <si>
    <t>Perfect Cool</t>
  </si>
  <si>
    <t>Perfect Cool Mpad + protector</t>
  </si>
  <si>
    <t>Fabric: 220gsm cooling (45%Nylon 55%Poly) Circular Knit ; Fill: 8oz/yd2 wave quilted; Bottom: 40gsm Polyester Non-Woven ; 75gsm 15" Polyester Knit Skirt GTF 18" mattresses; + 1 bonus pillow protector; Packaging: Wire Rim Bag + Insert, Case Pack 2</t>
  </si>
  <si>
    <t>white</t>
  </si>
  <si>
    <t>Set</t>
  </si>
  <si>
    <t>Normal</t>
  </si>
  <si>
    <t>9404.90.9622</t>
  </si>
  <si>
    <t>Royalty</t>
  </si>
  <si>
    <t>45% Nylon 55% Polyester Serta Perfect Cool Mpad with bonus pillow protector</t>
    <phoneticPr fontId="2" type="noConversion"/>
  </si>
  <si>
    <t>TOP: 45%Nylon 55%Poly curcular knit; BOTTOM: 100% polyester non-woven; FILL: 100% polyester fiber quilted; SKIRT: 100% polyester knit; Pillow protector: 100% polyester</t>
    <phoneticPr fontId="2" type="noConversion"/>
  </si>
  <si>
    <t>54x75+15"; 20x28"(2)</t>
    <phoneticPr fontId="2" type="noConversion"/>
  </si>
  <si>
    <t>SH16-1068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</si>
</sst>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1" fillId="5" borderId="1" xfId="0" quotePrefix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76" fontId="0" fillId="0" borderId="1" xfId="0" applyNumberForma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wrapText="1"/>
    </xf>
  </cellXfs>
  <cellStyles count="5">
    <cellStyle name="Currency 2" xfId="3" xr:uid="{3103ADE0-FD9D-439C-96A0-43A27CB20E29}"/>
    <cellStyle name="Normal 2" xfId="1" xr:uid="{61978359-EEFE-491D-B638-C276EFECE52E}"/>
    <cellStyle name="Normal 2 18 2" xfId="2" xr:uid="{2D2D2D4A-7E05-49EF-8DFB-182FB3C4C311}"/>
    <cellStyle name="Percent 2" xfId="4" xr:uid="{94A40BEA-468A-4C82-B9E0-8F69EF0E16FB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TJX%20BTC%20Serta%20Perfect%20Cool%20Mpad%20Set%20POE%20commit+3020tariff%202.10.26.xlsx" TargetMode="External"/><Relationship Id="rId1" Type="http://schemas.openxmlformats.org/officeDocument/2006/relationships/externalLinkPath" Target="/Users/liujie/Downloads/TJX%20BTC%20Serta%20Perfect%20Cool%20Mpad%20Set%20POE%20commit+3020tariff%202.10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20%tariff QS"/>
      <sheetName val="HZ CCD"/>
      <sheetName val="ValueSelection"/>
      <sheetName val="Data"/>
    </sheetNames>
    <sheetDataSet>
      <sheetData sheetId="0"/>
      <sheetData sheetId="1"/>
      <sheetData sheetId="2">
        <row r="84">
          <cell r="C84">
            <v>66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25B9B-5377-443E-B956-A20E82A597FC}">
  <dimension ref="A1:BJ2"/>
  <sheetViews>
    <sheetView tabSelected="1" topLeftCell="G1" workbookViewId="0">
      <selection activeCell="U2" sqref="U2"/>
    </sheetView>
  </sheetViews>
  <sheetFormatPr defaultColWidth="9.1796875" defaultRowHeight="14.5" x14ac:dyDescent="0.35"/>
  <cols>
    <col min="1" max="1" width="8.453125" style="1" customWidth="1"/>
    <col min="2" max="2" width="8.81640625" style="2" customWidth="1"/>
    <col min="3" max="3" width="8.453125" style="2" customWidth="1"/>
    <col min="4" max="4" width="7.81640625" style="2" customWidth="1"/>
    <col min="5" max="5" width="10.7265625" style="2" customWidth="1"/>
    <col min="6" max="6" width="12.1796875" style="2" customWidth="1"/>
    <col min="7" max="7" width="7.54296875" style="2" customWidth="1"/>
    <col min="8" max="8" width="9.26953125" style="2" customWidth="1"/>
    <col min="9" max="9" width="9" style="2" customWidth="1"/>
    <col min="10" max="10" width="36.7265625" style="2" customWidth="1"/>
    <col min="11" max="11" width="9.54296875" style="3" customWidth="1"/>
    <col min="12" max="12" width="10.26953125" style="2" customWidth="1"/>
    <col min="13" max="13" width="12.1796875" style="2" customWidth="1"/>
    <col min="14" max="14" width="6.1796875" style="2" customWidth="1"/>
    <col min="15" max="15" width="12.54296875" style="2" customWidth="1"/>
    <col min="16" max="16" width="14.26953125" style="2" customWidth="1"/>
    <col min="17" max="17" width="5.54296875" style="2" customWidth="1"/>
    <col min="18" max="18" width="9.7265625" style="4" customWidth="1"/>
    <col min="19" max="19" width="8" style="5" customWidth="1"/>
    <col min="20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9.1796875" style="6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10" customWidth="1"/>
    <col min="50" max="50" width="9.54296875" style="6" customWidth="1"/>
    <col min="51" max="51" width="7.7265625" style="6" customWidth="1"/>
    <col min="52" max="52" width="8.26953125" style="10" customWidth="1"/>
    <col min="53" max="53" width="9.1796875" style="6"/>
    <col min="54" max="55" width="9.1796875" style="2"/>
    <col min="56" max="56" width="10.81640625" style="2" bestFit="1" customWidth="1"/>
    <col min="57" max="58" width="9.1796875" style="6"/>
    <col min="59" max="60" width="9.1796875" style="2"/>
    <col min="61" max="62" width="10.1796875" style="2" bestFit="1" customWidth="1"/>
    <col min="63" max="16384" width="9.1796875" style="2"/>
  </cols>
  <sheetData>
    <row r="1" spans="1:62" ht="68.150000000000006" customHeight="1" x14ac:dyDescent="0.3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4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12" t="s">
        <v>30</v>
      </c>
      <c r="AF1" s="29" t="s">
        <v>31</v>
      </c>
      <c r="AG1" s="12" t="s">
        <v>32</v>
      </c>
      <c r="AH1" s="30" t="s">
        <v>33</v>
      </c>
      <c r="AI1" s="31" t="s">
        <v>34</v>
      </c>
      <c r="AJ1" s="29" t="s">
        <v>35</v>
      </c>
      <c r="AK1" s="30" t="s">
        <v>36</v>
      </c>
      <c r="AL1" s="29" t="s">
        <v>37</v>
      </c>
      <c r="AM1" s="30" t="s">
        <v>38</v>
      </c>
      <c r="AN1" s="29" t="s">
        <v>39</v>
      </c>
      <c r="AO1" s="30" t="s">
        <v>40</v>
      </c>
      <c r="AP1" s="29" t="s">
        <v>41</v>
      </c>
      <c r="AQ1" s="32" t="s">
        <v>42</v>
      </c>
      <c r="AR1" s="29" t="s">
        <v>43</v>
      </c>
      <c r="AS1" s="23" t="s">
        <v>44</v>
      </c>
      <c r="AT1" s="30" t="s">
        <v>45</v>
      </c>
      <c r="AU1" s="29" t="s">
        <v>46</v>
      </c>
      <c r="AV1" s="12" t="s">
        <v>47</v>
      </c>
      <c r="AW1" s="30" t="s">
        <v>48</v>
      </c>
      <c r="AX1" s="29" t="s">
        <v>49</v>
      </c>
      <c r="AY1" s="12" t="s">
        <v>50</v>
      </c>
      <c r="AZ1" s="30" t="s">
        <v>51</v>
      </c>
      <c r="BA1" s="29" t="s">
        <v>52</v>
      </c>
      <c r="BB1" s="29" t="s">
        <v>53</v>
      </c>
      <c r="BC1" s="33" t="s">
        <v>54</v>
      </c>
      <c r="BD1" s="34" t="s">
        <v>55</v>
      </c>
      <c r="BE1" s="35" t="s">
        <v>56</v>
      </c>
      <c r="BF1" s="36" t="s">
        <v>57</v>
      </c>
      <c r="BG1" s="37" t="s">
        <v>58</v>
      </c>
      <c r="BH1" s="12" t="s">
        <v>59</v>
      </c>
      <c r="BI1" s="38" t="s">
        <v>60</v>
      </c>
      <c r="BJ1" s="38" t="s">
        <v>61</v>
      </c>
    </row>
    <row r="2" spans="1:62" ht="129.75" customHeight="1" x14ac:dyDescent="0.35">
      <c r="A2" s="39">
        <v>2</v>
      </c>
      <c r="B2" s="40"/>
      <c r="C2" s="40"/>
      <c r="D2" s="40" t="s">
        <v>62</v>
      </c>
      <c r="E2" s="40" t="s">
        <v>63</v>
      </c>
      <c r="F2" s="40" t="s">
        <v>64</v>
      </c>
      <c r="G2" s="41" t="s">
        <v>65</v>
      </c>
      <c r="H2" s="41" t="s">
        <v>73</v>
      </c>
      <c r="I2" s="41" t="s">
        <v>66</v>
      </c>
      <c r="J2" s="41" t="s">
        <v>67</v>
      </c>
      <c r="K2" s="42" t="s">
        <v>74</v>
      </c>
      <c r="L2" s="41" t="s">
        <v>75</v>
      </c>
      <c r="M2" s="41" t="s">
        <v>68</v>
      </c>
      <c r="N2" s="40"/>
      <c r="O2" s="60" t="s">
        <v>76</v>
      </c>
      <c r="P2" s="43"/>
      <c r="Q2" s="44" t="s">
        <v>69</v>
      </c>
      <c r="R2" s="45">
        <f>'[11]HZ CCD'!C84</f>
        <v>66</v>
      </c>
      <c r="S2" s="46">
        <v>7.8</v>
      </c>
      <c r="T2" s="47">
        <f>IF(ISERROR(R2/S2),"",R2/S2)</f>
        <v>8.4615384615384617</v>
      </c>
      <c r="U2" s="48">
        <v>8.4600000000000009</v>
      </c>
      <c r="V2" s="11">
        <v>8.1999999999999993</v>
      </c>
      <c r="W2" s="40" t="s">
        <v>70</v>
      </c>
      <c r="X2" s="49">
        <v>45</v>
      </c>
      <c r="Y2" s="49">
        <v>40</v>
      </c>
      <c r="Z2" s="49">
        <v>30</v>
      </c>
      <c r="AA2" s="50">
        <v>4</v>
      </c>
      <c r="AB2" s="51">
        <v>2</v>
      </c>
      <c r="AC2" s="52">
        <f>IF(X2="","",X2*Y2*Z2/1000000)</f>
        <v>5.3999999999999999E-2</v>
      </c>
      <c r="AD2" s="53">
        <f>IF(AB2="","",65/AC2*AB2)</f>
        <v>2407.4074074074074</v>
      </c>
      <c r="AE2" s="40">
        <v>2250</v>
      </c>
      <c r="AF2" s="54">
        <f t="shared" ref="AF2" si="0">IF(ISERROR(AE2/AD2),"",AE2/AD2)</f>
        <v>0.93461538461538463</v>
      </c>
      <c r="AG2" s="40" t="s">
        <v>71</v>
      </c>
      <c r="AH2" s="55">
        <f>7.3%+20%</f>
        <v>0.27300000000000002</v>
      </c>
      <c r="AI2" s="54">
        <f>IF(ISERROR(U2*AH2),"",U2*AH2)</f>
        <v>2.3095800000000004</v>
      </c>
      <c r="AJ2" s="54">
        <f t="shared" ref="AJ2" si="1">IF(ISERROR(U2+AF2+AI2),"",U2+AF2+AI2)</f>
        <v>11.704195384615385</v>
      </c>
      <c r="AK2" s="56">
        <v>0.01</v>
      </c>
      <c r="AL2" s="54">
        <f t="shared" ref="AL2" si="2">IF(ISERROR(BE2*AK2),"",BE2*AK2)</f>
        <v>0.15570000000000001</v>
      </c>
      <c r="AM2" s="56">
        <v>0</v>
      </c>
      <c r="AN2" s="54">
        <f t="shared" ref="AN2" si="3">IF(ISERROR(BE2*AM2),"",BE2*AM2)</f>
        <v>0</v>
      </c>
      <c r="AO2" s="56">
        <v>0</v>
      </c>
      <c r="AP2" s="54">
        <f t="shared" ref="AP2" si="4">IF(ISERROR(BE2*AO2),"",BE2*AO2)</f>
        <v>0</v>
      </c>
      <c r="AQ2" s="56">
        <v>0</v>
      </c>
      <c r="AR2" s="54">
        <f>IF(ISERROR(BE2*AQ2),"",BE2*AQ2)</f>
        <v>0</v>
      </c>
      <c r="AS2" s="40" t="s">
        <v>72</v>
      </c>
      <c r="AT2" s="56">
        <v>5.5E-2</v>
      </c>
      <c r="AU2" s="54">
        <f t="shared" ref="AU2" si="5">IF(ISERROR(BE2*AT2),"",BE2*AT2)</f>
        <v>0.85635000000000006</v>
      </c>
      <c r="AV2" s="54">
        <v>0</v>
      </c>
      <c r="AW2" s="56">
        <v>0</v>
      </c>
      <c r="AX2" s="54">
        <f>IF(ISERROR(BE2*AW2),"",BE2*AW2)</f>
        <v>0</v>
      </c>
      <c r="AY2" s="54">
        <v>0</v>
      </c>
      <c r="AZ2" s="56">
        <v>0</v>
      </c>
      <c r="BA2" s="54">
        <f>IF(ISERROR(BE2*AZ2),"",BE2*AZ2)</f>
        <v>0</v>
      </c>
      <c r="BB2" s="54">
        <f t="shared" ref="BB2" si="6">IF(ISERROR(AL2+AN2+AP2+AU2),"",AL2+AN2+AP2+AU2)</f>
        <v>1.0120500000000001</v>
      </c>
      <c r="BC2" s="54">
        <f t="shared" ref="BC2" si="7">IF(ISERROR(AJ2+BB2),"",AJ2+BB2)</f>
        <v>12.716245384615386</v>
      </c>
      <c r="BD2" s="57">
        <f t="shared" ref="BD2" si="8">IF(ISERROR((BE2-BC2)/BE2),"",(BE2-BC2)/BE2)</f>
        <v>0.18328546020453532</v>
      </c>
      <c r="BE2" s="58">
        <v>15.57</v>
      </c>
      <c r="BF2" s="11">
        <v>32.99</v>
      </c>
      <c r="BG2" s="57">
        <f>IF(ISERROR((BF2-BE2)/BF2),"",(BF2-BE2)/BF2)</f>
        <v>0.52803879963625344</v>
      </c>
      <c r="BH2" s="59"/>
      <c r="BI2" s="54">
        <f>IF(ISERROR(BC2*BH2),"",BC2*BH2)</f>
        <v>0</v>
      </c>
      <c r="BJ2" s="54">
        <f>IF(ISERROR(BE2*BH2),"",BE2*BH2)</f>
        <v>0</v>
      </c>
    </row>
  </sheetData>
  <protectedRanges>
    <protectedRange sqref="Q2:BD2 A2:J236 AQ1:AR1 AV1 AY1 L3:BA236 BF2:BH2 N2" name="Range1"/>
    <protectedRange sqref="K2:K241" name="Range1_1"/>
    <protectedRange sqref="P2" name="Range1_2"/>
    <protectedRange sqref="M2" name="Range1_5"/>
    <protectedRange sqref="L2" name="Range1_3"/>
    <protectedRange sqref="O2" name="Range1_13_2_3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20%tariff QS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2026-02-11T03:08:48Z</dcterms:created>
  <dcterms:modified xsi:type="dcterms:W3CDTF">2026-02-11T03:13:12Z</dcterms:modified>
</cp:coreProperties>
</file>