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K3" i="1" l="1"/>
  <c r="CE3" i="1"/>
  <c r="CB3" i="1"/>
  <c r="BY3" i="1"/>
  <c r="BW3" i="1"/>
  <c r="BU3" i="1"/>
  <c r="BS3" i="1"/>
  <c r="BQ3" i="1"/>
  <c r="BK3" i="1"/>
  <c r="BH3" i="1"/>
  <c r="BF3" i="1"/>
  <c r="BC3" i="1"/>
  <c r="AZ3" i="1"/>
  <c r="CK2" i="1"/>
  <c r="CE2" i="1"/>
  <c r="CB2" i="1"/>
  <c r="BY2" i="1"/>
  <c r="BW2" i="1"/>
  <c r="BU2" i="1"/>
  <c r="BS2" i="1"/>
  <c r="BQ2" i="1"/>
  <c r="BK2" i="1"/>
  <c r="BH2" i="1"/>
  <c r="BL2" i="1" s="1"/>
  <c r="BM2" i="1" s="1"/>
  <c r="BN2" i="1" s="1"/>
  <c r="BF2" i="1"/>
  <c r="BC2" i="1"/>
  <c r="AZ2" i="1"/>
  <c r="BD2" i="1" s="1"/>
  <c r="BL3" i="1" l="1"/>
  <c r="BM3" i="1" s="1"/>
  <c r="BN3" i="1" s="1"/>
  <c r="CF2" i="1"/>
  <c r="CG2" i="1" s="1"/>
  <c r="CH2" i="1" s="1"/>
  <c r="BD3" i="1"/>
  <c r="CF3" i="1"/>
  <c r="CG3" i="1" l="1"/>
  <c r="CH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V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X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F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K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L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M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N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E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F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G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K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<sst xmlns="http://schemas.openxmlformats.org/spreadsheetml/2006/main" count="125" uniqueCount="115">
  <si>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</si>
  <si>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</si>
  <si>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</si>
  <si>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</si>
  <si>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</si>
  <si>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</si>
  <si>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</si>
  <si>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</si>
  <si>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</si>
  <si>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</si>
  <si>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</si>
  <si>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</si>
  <si>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</si>
  <si>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</si>
  <si>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</si>
  <si>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</si>
  <si>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</si>
  <si>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</si>
  <si>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</si>
  <si>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</si>
  <si>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</si>
  <si>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</si>
  <si>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</si>
  <si>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</si>
  <si>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</si>
  <si>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</si>
  <si>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</si>
  <si>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</si>
  <si>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</si>
  <si>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</si>
  <si>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</si>
  <si>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</si>
  <si>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</si>
  <si>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Port</t>
  </si>
  <si>
    <t>Piece</t>
  </si>
  <si>
    <t>Program Name</t>
  </si>
  <si>
    <t>Design No.</t>
  </si>
  <si>
    <t>Martha Stewart Lifestyle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</si>
  <si>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</si>
  <si>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</si>
  <si>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</si>
  <si>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</si>
  <si>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</si>
  <si>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</si>
  <si>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</si>
  <si>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</si>
  <si>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</si>
  <si>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</si>
  <si>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</si>
  <si>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Factory Name</t>
  </si>
  <si>
    <t>MOQ</t>
  </si>
  <si>
    <t>Fabric Usage (M)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</si>
  <si>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</si>
  <si>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</si>
  <si>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</si>
  <si>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</si>
  <si>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</si>
  <si>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</si>
  <si>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</si>
  <si>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Girth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</si>
  <si>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</si>
  <si>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</si>
  <si>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</si>
  <si>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</si>
  <si>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</si>
  <si>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</si>
  <si>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</si>
  <si>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</si>
  <si>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</si>
  <si>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</si>
  <si>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</si>
  <si>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</si>
  <si>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</si>
  <si>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</si>
  <si>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</si>
  <si>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</si>
  <si>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</si>
  <si>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</si>
  <si>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</si>
  <si>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</si>
  <si>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</si>
  <si>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</si>
  <si>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</si>
  <si>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</si>
  <si>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Suggested Retail Price</t>
  </si>
  <si>
    <t>Assembly Required</t>
  </si>
  <si>
    <t>ISTA 3A</t>
  </si>
  <si>
    <t>Ho Chi Minh,Vietnam</t>
  </si>
  <si>
    <t>Comm</t>
  </si>
  <si>
    <t>Pattern</t>
    <phoneticPr fontId="11" type="noConversion"/>
  </si>
  <si>
    <t>Factory FOB Cost $</t>
    <phoneticPr fontId="11" type="noConversion"/>
  </si>
  <si>
    <t>Rebate/Co-op %</t>
    <phoneticPr fontId="11" type="noConversion"/>
  </si>
  <si>
    <t xml:space="preserve"> Poolstock Margin</t>
    <phoneticPr fontId="11" type="noConversion"/>
  </si>
  <si>
    <t>JLA Price</t>
    <phoneticPr fontId="11" type="noConversion"/>
  </si>
  <si>
    <t>MU%</t>
    <phoneticPr fontId="11" type="noConversion"/>
  </si>
  <si>
    <t>Console Table</t>
    <phoneticPr fontId="11" type="noConversion"/>
  </si>
  <si>
    <t>70.87"W x 11.81"D x 33.46"H</t>
    <phoneticPr fontId="11" type="noConversion"/>
  </si>
  <si>
    <t xml:space="preserve">PB, MDF, melamine board (30mm + hinge + PVC edge banding) </t>
    <phoneticPr fontId="11" type="noConversion"/>
  </si>
  <si>
    <t>PB, MDF, melamine board</t>
    <phoneticPr fontId="11" type="noConversion"/>
  </si>
  <si>
    <r>
      <t>VNKW (</t>
    </r>
    <r>
      <rPr>
        <sz val="11"/>
        <rFont val="宋体"/>
        <family val="2"/>
        <charset val="134"/>
      </rPr>
      <t>科威)</t>
    </r>
    <phoneticPr fontId="11" type="noConversion"/>
  </si>
  <si>
    <t>9403.60.8093</t>
    <phoneticPr fontId="11" type="noConversion"/>
  </si>
  <si>
    <t>Console Table</t>
    <phoneticPr fontId="11" type="noConversion"/>
  </si>
  <si>
    <t>70.87"W x 11.81"D x 33.46"H</t>
    <phoneticPr fontId="11" type="noConversion"/>
  </si>
  <si>
    <t>PB, MDF, melamine board (30mm + hinge + PVC edge banding) , socket with power-off protection.</t>
    <phoneticPr fontId="11" type="noConversion"/>
  </si>
  <si>
    <t>PB, MDF, melamine board</t>
    <phoneticPr fontId="11" type="noConversion"/>
  </si>
  <si>
    <t>Warm brown (PS591207)</t>
    <phoneticPr fontId="11" type="noConversion"/>
  </si>
  <si>
    <r>
      <t>VNKW (</t>
    </r>
    <r>
      <rPr>
        <sz val="11"/>
        <rFont val="宋体"/>
        <family val="2"/>
        <charset val="134"/>
      </rPr>
      <t>科威)</t>
    </r>
    <phoneticPr fontId="11" type="noConversion"/>
  </si>
  <si>
    <r>
      <t>FUR120-0060</t>
    </r>
    <r>
      <rPr>
        <sz val="11"/>
        <color theme="1"/>
        <rFont val="宋体"/>
        <family val="2"/>
        <charset val="134"/>
        <scheme val="minor"/>
      </rPr>
      <t/>
    </r>
    <phoneticPr fontId="14" type="noConversion"/>
  </si>
  <si>
    <t>FUR120-0061</t>
  </si>
  <si>
    <t>OCCASIONL TABLE</t>
  </si>
  <si>
    <t xml:space="preserve">PB, MDF, melamine board (30mm + hinge + PVC edge banding) </t>
  </si>
  <si>
    <t>PB, MDF, melamine board (30mm + hinge + PVC edge banding) , socket with power-off protection.</t>
  </si>
  <si>
    <t>Warm brown (PS591207)</t>
    <phoneticPr fontId="11" type="noConversion"/>
  </si>
  <si>
    <t>Warm brown (PS591207),Assembly Required</t>
  </si>
  <si>
    <t>Warm brown (PS591207),Assembly Required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</si>
</sst>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5" formatCode="0_);[Red]\(0\)"/>
    <numFmt numFmtId="186" formatCode="0.0%"/>
    <numFmt numFmtId="187" formatCode="0.00_ "/>
    <numFmt numFmtId="188" formatCode="\$#,##0.00;\-\$#,##0.00"/>
    <numFmt numFmtId="189" formatCode="[$¥-804]#,##0.00;[$¥-804]\-#,##0.00"/>
  </numFmts>
  <fonts count="17">
    <font>
      <sz val="11"/>
      <name val="Calibri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name val="宋体"/>
      <family val="2"/>
      <charset val="134"/>
    </font>
    <font>
      <sz val="11"/>
      <color theme="1"/>
      <name val="Calibri"/>
      <family val="2"/>
    </font>
    <font>
      <sz val="9"/>
      <name val="Calibri"/>
      <family val="2"/>
    </font>
    <font>
      <b/>
      <sz val="11"/>
      <color rgb="FFFF0000"/>
      <name val="Calibri"/>
      <family val="2"/>
    </font>
    <font>
      <sz val="8"/>
      <color rgb="FF333333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178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2" fillId="0" borderId="0"/>
    <xf numFmtId="179" fontId="2" fillId="0" borderId="0"/>
    <xf numFmtId="179" fontId="6" fillId="0" borderId="0"/>
    <xf numFmtId="183" fontId="5" fillId="0" borderId="0"/>
    <xf numFmtId="0" fontId="2" fillId="0" borderId="0"/>
    <xf numFmtId="184" fontId="3" fillId="0" borderId="0" applyFont="0" applyFill="0" applyBorder="0" applyAlignment="0" applyProtection="0"/>
    <xf numFmtId="179" fontId="5" fillId="0" borderId="0">
      <alignment vertical="top"/>
    </xf>
  </cellStyleXfs>
  <cellXfs count="72">
    <xf numFmtId="0" fontId="0" fillId="0" borderId="0" xfId="0" applyNumberFormat="1" applyFont="1"/>
    <xf numFmtId="0" fontId="2" fillId="0" borderId="1" xfId="0" applyNumberFormat="1" applyFont="1" applyBorder="1"/>
    <xf numFmtId="0" fontId="7" fillId="0" borderId="1" xfId="3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2" fontId="7" fillId="2" borderId="1" xfId="3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81" fontId="7" fillId="0" borderId="2" xfId="3" applyNumberFormat="1" applyFont="1" applyBorder="1" applyAlignment="1">
      <alignment horizontal="center" vertical="center" wrapText="1"/>
    </xf>
    <xf numFmtId="180" fontId="7" fillId="5" borderId="2" xfId="3" applyNumberFormat="1" applyFont="1" applyFill="1" applyBorder="1" applyAlignment="1">
      <alignment horizontal="center" vertical="center" wrapText="1"/>
    </xf>
    <xf numFmtId="180" fontId="7" fillId="4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181" fontId="7" fillId="0" borderId="1" xfId="3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1" fontId="9" fillId="0" borderId="1" xfId="4" applyNumberFormat="1" applyFont="1" applyBorder="1" applyAlignment="1">
      <alignment horizontal="center" vertical="center" wrapText="1"/>
    </xf>
    <xf numFmtId="1" fontId="9" fillId="0" borderId="1" xfId="4" applyNumberFormat="1" applyFont="1" applyBorder="1" applyAlignment="1">
      <alignment horizontal="center" vertical="center" wrapText="1"/>
    </xf>
    <xf numFmtId="185" fontId="7" fillId="0" borderId="1" xfId="3" applyNumberFormat="1" applyFont="1" applyBorder="1" applyAlignment="1">
      <alignment horizontal="center" vertical="center" wrapText="1"/>
    </xf>
    <xf numFmtId="182" fontId="9" fillId="0" borderId="1" xfId="4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180" fontId="9" fillId="0" borderId="1" xfId="4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180" fontId="9" fillId="2" borderId="1" xfId="4" applyNumberFormat="1" applyFont="1" applyFill="1" applyBorder="1" applyAlignment="1">
      <alignment horizontal="center" vertical="center" wrapText="1"/>
    </xf>
    <xf numFmtId="180" fontId="10" fillId="0" borderId="1" xfId="4" applyNumberFormat="1" applyFont="1" applyBorder="1" applyAlignment="1">
      <alignment horizontal="center" vertical="center" wrapText="1"/>
    </xf>
    <xf numFmtId="9" fontId="9" fillId="9" borderId="1" xfId="4" applyNumberFormat="1" applyFont="1" applyFill="1" applyBorder="1" applyAlignment="1">
      <alignment horizontal="center" vertical="center" wrapText="1"/>
    </xf>
    <xf numFmtId="10" fontId="10" fillId="10" borderId="1" xfId="4" applyNumberFormat="1" applyFont="1" applyFill="1" applyBorder="1" applyAlignment="1">
      <alignment horizontal="center" vertical="center" wrapText="1"/>
    </xf>
    <xf numFmtId="180" fontId="9" fillId="6" borderId="1" xfId="4" applyNumberFormat="1" applyFont="1" applyFill="1" applyBorder="1" applyAlignment="1">
      <alignment horizontal="center" vertical="center" wrapText="1"/>
    </xf>
    <xf numFmtId="186" fontId="9" fillId="6" borderId="1" xfId="4" applyNumberFormat="1" applyFont="1" applyFill="1" applyBorder="1" applyAlignment="1">
      <alignment horizontal="center" vertical="center" wrapText="1"/>
    </xf>
    <xf numFmtId="0" fontId="3" fillId="0" borderId="0" xfId="3" applyAlignment="1">
      <alignment horizontal="center" vertical="center" wrapText="1"/>
    </xf>
    <xf numFmtId="177" fontId="2" fillId="0" borderId="0" xfId="8" applyAlignment="1" applyProtection="1">
      <alignment horizontal="center" vertical="center"/>
      <protection locked="0"/>
    </xf>
    <xf numFmtId="0" fontId="3" fillId="0" borderId="1" xfId="3" applyBorder="1" applyAlignment="1">
      <alignment horizontal="center" vertical="center" wrapText="1"/>
    </xf>
    <xf numFmtId="177" fontId="3" fillId="0" borderId="1" xfId="3" applyNumberFormat="1" applyBorder="1" applyAlignment="1">
      <alignment horizontal="center" vertical="center" wrapText="1"/>
    </xf>
    <xf numFmtId="0" fontId="3" fillId="2" borderId="1" xfId="3" applyFill="1" applyBorder="1" applyAlignment="1">
      <alignment horizontal="center" vertical="center" wrapText="1"/>
    </xf>
    <xf numFmtId="0" fontId="3" fillId="0" borderId="1" xfId="9" applyNumberFormat="1" applyFont="1" applyBorder="1" applyAlignment="1" applyProtection="1">
      <alignment horizontal="center" vertical="center" wrapText="1"/>
      <protection locked="0"/>
    </xf>
    <xf numFmtId="38" fontId="3" fillId="0" borderId="1" xfId="3" applyNumberFormat="1" applyBorder="1" applyAlignment="1">
      <alignment horizontal="center" vertical="center" wrapText="1"/>
    </xf>
    <xf numFmtId="0" fontId="3" fillId="0" borderId="3" xfId="3" applyBorder="1" applyAlignment="1">
      <alignment horizontal="center" vertical="center" wrapText="1"/>
    </xf>
    <xf numFmtId="2" fontId="3" fillId="7" borderId="1" xfId="3" applyNumberFormat="1" applyFill="1" applyBorder="1" applyAlignment="1">
      <alignment horizontal="center" vertical="center" wrapText="1"/>
    </xf>
    <xf numFmtId="0" fontId="3" fillId="0" borderId="1" xfId="5" applyFont="1" applyBorder="1" applyAlignment="1" applyProtection="1">
      <alignment horizontal="center" vertical="center" wrapText="1"/>
      <protection locked="0"/>
    </xf>
    <xf numFmtId="1" fontId="3" fillId="0" borderId="1" xfId="3" applyNumberFormat="1" applyBorder="1" applyAlignment="1">
      <alignment horizontal="center" vertical="center" wrapText="1"/>
    </xf>
    <xf numFmtId="187" fontId="3" fillId="0" borderId="1" xfId="3" applyNumberFormat="1" applyBorder="1" applyAlignment="1">
      <alignment horizontal="center" vertical="center" wrapText="1"/>
    </xf>
    <xf numFmtId="180" fontId="3" fillId="0" borderId="1" xfId="3" applyNumberFormat="1" applyBorder="1" applyAlignment="1">
      <alignment horizontal="center" vertical="center" wrapText="1"/>
    </xf>
    <xf numFmtId="2" fontId="3" fillId="0" borderId="1" xfId="3" applyNumberFormat="1" applyBorder="1" applyAlignment="1">
      <alignment horizontal="center" vertical="center" wrapText="1"/>
    </xf>
    <xf numFmtId="2" fontId="3" fillId="0" borderId="1" xfId="10" applyNumberFormat="1" applyFont="1" applyBorder="1" applyAlignment="1" applyProtection="1">
      <alignment horizontal="center" vertical="center" wrapText="1"/>
      <protection locked="0"/>
    </xf>
    <xf numFmtId="181" fontId="13" fillId="8" borderId="1" xfId="10" applyNumberFormat="1" applyFont="1" applyFill="1" applyBorder="1" applyAlignment="1" applyProtection="1">
      <alignment horizontal="center" vertical="center" wrapText="1"/>
      <protection locked="0"/>
    </xf>
    <xf numFmtId="181" fontId="3" fillId="7" borderId="1" xfId="3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185" fontId="3" fillId="0" borderId="1" xfId="3" applyNumberFormat="1" applyBorder="1" applyAlignment="1">
      <alignment horizontal="center" vertical="center" wrapText="1"/>
    </xf>
    <xf numFmtId="182" fontId="3" fillId="7" borderId="1" xfId="3" applyNumberFormat="1" applyFill="1" applyBorder="1" applyAlignment="1">
      <alignment horizontal="center" vertical="center" wrapText="1"/>
    </xf>
    <xf numFmtId="1" fontId="3" fillId="7" borderId="1" xfId="3" applyNumberFormat="1" applyFill="1" applyBorder="1" applyAlignment="1">
      <alignment horizontal="center" vertical="center" wrapText="1"/>
    </xf>
    <xf numFmtId="3" fontId="3" fillId="0" borderId="1" xfId="3" applyNumberFormat="1" applyBorder="1" applyAlignment="1">
      <alignment horizontal="center" vertical="center" wrapText="1"/>
    </xf>
    <xf numFmtId="180" fontId="3" fillId="7" borderId="1" xfId="3" applyNumberFormat="1" applyFill="1" applyBorder="1" applyAlignment="1">
      <alignment horizontal="center" vertical="center" wrapText="1"/>
    </xf>
    <xf numFmtId="186" fontId="3" fillId="0" borderId="1" xfId="3" applyNumberFormat="1" applyBorder="1" applyAlignment="1">
      <alignment horizontal="center" vertical="center" wrapText="1"/>
    </xf>
    <xf numFmtId="10" fontId="3" fillId="0" borderId="1" xfId="3" applyNumberFormat="1" applyBorder="1" applyAlignment="1">
      <alignment horizontal="center" vertical="center" wrapText="1"/>
    </xf>
    <xf numFmtId="180" fontId="3" fillId="0" borderId="1" xfId="3" applyNumberFormat="1" applyBorder="1" applyAlignment="1">
      <alignment horizontal="center" vertical="center"/>
    </xf>
    <xf numFmtId="9" fontId="0" fillId="7" borderId="1" xfId="7" applyFont="1" applyFill="1" applyBorder="1" applyAlignment="1">
      <alignment horizontal="center" vertical="center" wrapText="1"/>
    </xf>
    <xf numFmtId="180" fontId="3" fillId="10" borderId="1" xfId="3" applyNumberFormat="1" applyFill="1" applyBorder="1" applyAlignment="1">
      <alignment horizontal="center" vertical="center" wrapText="1"/>
    </xf>
    <xf numFmtId="186" fontId="0" fillId="7" borderId="1" xfId="7" applyNumberFormat="1" applyFont="1" applyFill="1" applyBorder="1" applyAlignment="1">
      <alignment horizontal="center" vertical="center" wrapText="1"/>
    </xf>
    <xf numFmtId="180" fontId="3" fillId="11" borderId="1" xfId="3" applyNumberFormat="1" applyFill="1" applyBorder="1" applyAlignment="1">
      <alignment horizontal="center" vertical="center" wrapText="1"/>
    </xf>
    <xf numFmtId="188" fontId="3" fillId="11" borderId="1" xfId="3" applyNumberFormat="1" applyFill="1" applyBorder="1" applyAlignment="1">
      <alignment horizontal="center" vertical="center" wrapText="1"/>
    </xf>
    <xf numFmtId="177" fontId="2" fillId="0" borderId="0" xfId="8" applyAlignment="1" applyProtection="1">
      <alignment horizontal="center" vertical="center" wrapText="1"/>
      <protection locked="0"/>
    </xf>
    <xf numFmtId="10" fontId="10" fillId="11" borderId="1" xfId="4" applyNumberFormat="1" applyFont="1" applyFill="1" applyBorder="1" applyAlignment="1">
      <alignment horizontal="center" vertical="center" wrapText="1"/>
    </xf>
    <xf numFmtId="180" fontId="7" fillId="11" borderId="1" xfId="3" applyNumberFormat="1" applyFont="1" applyFill="1" applyBorder="1" applyAlignment="1">
      <alignment horizontal="center" vertical="center" wrapText="1"/>
    </xf>
    <xf numFmtId="177" fontId="3" fillId="12" borderId="1" xfId="3" applyNumberFormat="1" applyFill="1" applyBorder="1" applyAlignment="1">
      <alignment horizontal="center" vertical="center" wrapText="1"/>
    </xf>
    <xf numFmtId="0" fontId="3" fillId="1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3" applyFill="1" applyBorder="1" applyAlignment="1">
      <alignment horizontal="center" vertical="center" wrapText="1"/>
    </xf>
    <xf numFmtId="180" fontId="13" fillId="8" borderId="1" xfId="3" applyNumberFormat="1" applyFont="1" applyFill="1" applyBorder="1" applyAlignment="1">
      <alignment horizontal="center" vertical="center" wrapText="1"/>
    </xf>
    <xf numFmtId="0" fontId="15" fillId="8" borderId="1" xfId="3" applyFont="1" applyFill="1" applyBorder="1" applyAlignment="1">
      <alignment horizontal="center" vertical="center" wrapText="1"/>
    </xf>
    <xf numFmtId="189" fontId="3" fillId="0" borderId="0" xfId="0" applyNumberFormat="1" applyFont="1"/>
    <xf numFmtId="0" fontId="16" fillId="0" borderId="0" xfId="0" applyNumberFormat="1" applyFont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33866</xdr:colOff>
      <xdr:row>3</xdr:row>
      <xdr:rowOff>0</xdr:rowOff>
    </xdr:from>
    <xdr:to>
      <xdr:col>0</xdr:col>
      <xdr:colOff>1373393</xdr:colOff>
      <xdr:row>3</xdr:row>
      <xdr:rowOff>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69021</xdr:colOff>
      <xdr:row>1</xdr:row>
      <xdr:rowOff>69022</xdr:rowOff>
    </xdr:from>
    <xdr:to>
      <xdr:col>1</xdr:col>
      <xdr:colOff>828260</xdr:colOff>
      <xdr:row>1</xdr:row>
      <xdr:rowOff>699437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E1CF4C12-B3BC-43BC-B812-2C2C1861D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8271" y="1497772"/>
          <a:ext cx="759239" cy="630415"/>
        </a:xfrm>
        <a:prstGeom prst="rect">
          <a:avLst/>
        </a:prstGeom>
      </xdr:spPr>
    </xdr:pic>
    <xdr:clientData/>
  </xdr:twoCellAnchor>
  <xdr:twoCellAnchor editAs="oneCell">
    <xdr:from>
      <xdr:col>1</xdr:col>
      <xdr:colOff>110434</xdr:colOff>
      <xdr:row>2</xdr:row>
      <xdr:rowOff>179457</xdr:rowOff>
    </xdr:from>
    <xdr:to>
      <xdr:col>1</xdr:col>
      <xdr:colOff>869673</xdr:colOff>
      <xdr:row>2</xdr:row>
      <xdr:rowOff>809872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C49EA7AE-5A66-4F5D-AE84-8F0D6178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9684" y="2579757"/>
          <a:ext cx="759239" cy="6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Jan%20%20VN%20Trip%20Commitment%20Sheet%202026020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3"/>
  <sheetViews>
    <sheetView tabSelected="1" topLeftCell="AL1" workbookViewId="0">
      <selection activeCell="AV3" activeCellId="1" sqref="AV2 AV3"/>
    </sheetView>
  </sheetViews>
  <sheetFormatPr defaultRowHeight="12.75"/>
  <cols>
    <col min="1" max="48" width="20" style="1" customWidth="1"/>
    <col min="49" max="49" width="9.140625" style="1" customWidth="1"/>
    <col min="50" max="16384" width="9.140625" style="1"/>
  </cols>
  <sheetData>
    <row r="1" spans="1:93" s="31" customFormat="1" ht="68.25" customHeight="1">
      <c r="A1" s="2" t="s">
        <v>9</v>
      </c>
      <c r="B1" s="2" t="s">
        <v>10</v>
      </c>
      <c r="C1" s="3" t="s">
        <v>35</v>
      </c>
      <c r="D1" s="3" t="s">
        <v>0</v>
      </c>
      <c r="E1" s="3" t="s">
        <v>12</v>
      </c>
      <c r="F1" s="4" t="s">
        <v>36</v>
      </c>
      <c r="G1" s="5" t="s">
        <v>3</v>
      </c>
      <c r="H1" s="5" t="s">
        <v>37</v>
      </c>
      <c r="I1" s="5" t="s">
        <v>2</v>
      </c>
      <c r="J1" s="3" t="s">
        <v>89</v>
      </c>
      <c r="K1" s="6" t="s">
        <v>11</v>
      </c>
      <c r="L1" s="6" t="s">
        <v>1</v>
      </c>
      <c r="M1" s="7" t="s">
        <v>4</v>
      </c>
      <c r="N1" s="8" t="s">
        <v>38</v>
      </c>
      <c r="O1" s="6" t="s">
        <v>5</v>
      </c>
      <c r="P1" s="5" t="s">
        <v>39</v>
      </c>
      <c r="Q1" s="5" t="s">
        <v>40</v>
      </c>
      <c r="R1" s="5" t="s">
        <v>41</v>
      </c>
      <c r="S1" s="8" t="s">
        <v>42</v>
      </c>
      <c r="T1" s="6" t="s">
        <v>43</v>
      </c>
      <c r="U1" s="5" t="s">
        <v>44</v>
      </c>
      <c r="V1" s="5" t="s">
        <v>45</v>
      </c>
      <c r="W1" s="5" t="s">
        <v>46</v>
      </c>
      <c r="X1" s="5" t="s">
        <v>47</v>
      </c>
      <c r="Y1" s="8" t="s">
        <v>6</v>
      </c>
      <c r="Z1" s="6" t="s">
        <v>13</v>
      </c>
      <c r="AA1" s="2" t="s">
        <v>48</v>
      </c>
      <c r="AB1" s="9" t="s">
        <v>7</v>
      </c>
      <c r="AC1" s="3" t="s">
        <v>49</v>
      </c>
      <c r="AD1" s="3" t="s">
        <v>33</v>
      </c>
      <c r="AE1" s="10" t="s">
        <v>50</v>
      </c>
      <c r="AF1" s="11" t="s">
        <v>51</v>
      </c>
      <c r="AG1" s="12" t="s">
        <v>90</v>
      </c>
      <c r="AH1" s="13" t="s">
        <v>14</v>
      </c>
      <c r="AI1" s="14" t="s">
        <v>52</v>
      </c>
      <c r="AJ1" s="15" t="s">
        <v>53</v>
      </c>
      <c r="AK1" s="16" t="s">
        <v>54</v>
      </c>
      <c r="AL1" s="16" t="s">
        <v>55</v>
      </c>
      <c r="AM1" s="16" t="s">
        <v>56</v>
      </c>
      <c r="AN1" s="16" t="s">
        <v>57</v>
      </c>
      <c r="AO1" s="17" t="s">
        <v>18</v>
      </c>
      <c r="AP1" s="18" t="s">
        <v>15</v>
      </c>
      <c r="AQ1" s="18" t="s">
        <v>16</v>
      </c>
      <c r="AR1" s="18" t="s">
        <v>17</v>
      </c>
      <c r="AS1" s="18" t="s">
        <v>58</v>
      </c>
      <c r="AT1" s="19" t="s">
        <v>59</v>
      </c>
      <c r="AU1" s="20" t="s">
        <v>19</v>
      </c>
      <c r="AV1" s="21" t="s">
        <v>20</v>
      </c>
      <c r="AW1" s="22" t="s">
        <v>60</v>
      </c>
      <c r="AX1" s="19" t="s">
        <v>21</v>
      </c>
      <c r="AY1" s="2" t="s">
        <v>22</v>
      </c>
      <c r="AZ1" s="23" t="s">
        <v>23</v>
      </c>
      <c r="BA1" s="2" t="s">
        <v>24</v>
      </c>
      <c r="BB1" s="24" t="s">
        <v>25</v>
      </c>
      <c r="BC1" s="25" t="s">
        <v>26</v>
      </c>
      <c r="BD1" s="23" t="s">
        <v>61</v>
      </c>
      <c r="BE1" s="24" t="s">
        <v>62</v>
      </c>
      <c r="BF1" s="23" t="s">
        <v>63</v>
      </c>
      <c r="BG1" s="24" t="s">
        <v>64</v>
      </c>
      <c r="BH1" s="23" t="s">
        <v>65</v>
      </c>
      <c r="BI1" s="26" t="s">
        <v>29</v>
      </c>
      <c r="BJ1" s="24" t="s">
        <v>30</v>
      </c>
      <c r="BK1" s="23" t="s">
        <v>31</v>
      </c>
      <c r="BL1" s="23" t="s">
        <v>32</v>
      </c>
      <c r="BM1" s="23" t="s">
        <v>66</v>
      </c>
      <c r="BN1" s="27" t="s">
        <v>67</v>
      </c>
      <c r="BO1" s="28" t="s">
        <v>68</v>
      </c>
      <c r="BP1" s="24" t="s">
        <v>27</v>
      </c>
      <c r="BQ1" s="23" t="s">
        <v>28</v>
      </c>
      <c r="BR1" s="24" t="s">
        <v>69</v>
      </c>
      <c r="BS1" s="23" t="s">
        <v>70</v>
      </c>
      <c r="BT1" s="24" t="s">
        <v>71</v>
      </c>
      <c r="BU1" s="23" t="s">
        <v>72</v>
      </c>
      <c r="BV1" s="24" t="s">
        <v>91</v>
      </c>
      <c r="BW1" s="23" t="s">
        <v>73</v>
      </c>
      <c r="BX1" s="24" t="s">
        <v>74</v>
      </c>
      <c r="BY1" s="23" t="s">
        <v>75</v>
      </c>
      <c r="BZ1" s="26" t="s">
        <v>76</v>
      </c>
      <c r="CA1" s="24" t="s">
        <v>77</v>
      </c>
      <c r="CB1" s="23" t="s">
        <v>78</v>
      </c>
      <c r="CC1" s="26" t="s">
        <v>79</v>
      </c>
      <c r="CD1" s="24" t="s">
        <v>80</v>
      </c>
      <c r="CE1" s="23" t="s">
        <v>81</v>
      </c>
      <c r="CF1" s="23" t="s">
        <v>82</v>
      </c>
      <c r="CG1" s="29" t="s">
        <v>83</v>
      </c>
      <c r="CH1" s="30" t="s">
        <v>92</v>
      </c>
      <c r="CI1" s="63" t="s">
        <v>93</v>
      </c>
      <c r="CJ1" s="64" t="s">
        <v>84</v>
      </c>
      <c r="CK1" s="29" t="s">
        <v>94</v>
      </c>
      <c r="CM1" s="32"/>
      <c r="CN1" s="32"/>
      <c r="CO1" s="32"/>
    </row>
    <row r="2" spans="1:93" s="31" customFormat="1" ht="76.5" customHeight="1">
      <c r="A2" s="33">
        <v>1</v>
      </c>
      <c r="B2" s="33"/>
      <c r="C2" s="65"/>
      <c r="D2" s="70" t="s">
        <v>107</v>
      </c>
      <c r="E2" s="35"/>
      <c r="F2" s="36"/>
      <c r="G2" s="66"/>
      <c r="H2" s="33"/>
      <c r="I2" s="33"/>
      <c r="J2" s="65"/>
      <c r="K2" s="37" t="s">
        <v>95</v>
      </c>
      <c r="L2" s="37" t="s">
        <v>95</v>
      </c>
      <c r="M2" s="71" t="s">
        <v>109</v>
      </c>
      <c r="N2" s="38" t="s">
        <v>96</v>
      </c>
      <c r="O2" s="33"/>
      <c r="P2" s="33"/>
      <c r="Q2" s="33" t="s">
        <v>97</v>
      </c>
      <c r="R2" s="33"/>
      <c r="S2" s="39" t="s">
        <v>110</v>
      </c>
      <c r="T2" s="33" t="s">
        <v>98</v>
      </c>
      <c r="U2" s="67"/>
      <c r="V2" s="67" t="s">
        <v>112</v>
      </c>
      <c r="W2" s="40" t="s">
        <v>85</v>
      </c>
      <c r="X2" s="33"/>
      <c r="Y2" s="39" t="s">
        <v>114</v>
      </c>
      <c r="Z2" s="33" t="s">
        <v>34</v>
      </c>
      <c r="AA2" s="33" t="s">
        <v>86</v>
      </c>
      <c r="AB2" s="33" t="s">
        <v>8</v>
      </c>
      <c r="AC2" s="33" t="s">
        <v>99</v>
      </c>
      <c r="AD2" s="33" t="s">
        <v>87</v>
      </c>
      <c r="AE2" s="41"/>
      <c r="AF2" s="42"/>
      <c r="AG2" s="68">
        <v>38.200000000000003</v>
      </c>
      <c r="AH2" s="43"/>
      <c r="AI2" s="44"/>
      <c r="AJ2" s="44"/>
      <c r="AK2" s="45">
        <v>75</v>
      </c>
      <c r="AL2" s="45">
        <v>22</v>
      </c>
      <c r="AM2" s="45">
        <v>4.5</v>
      </c>
      <c r="AN2" s="46"/>
      <c r="AO2" s="39"/>
      <c r="AP2" s="47"/>
      <c r="AQ2" s="47"/>
      <c r="AR2" s="47"/>
      <c r="AS2" s="47">
        <v>0</v>
      </c>
      <c r="AT2" s="48">
        <v>129</v>
      </c>
      <c r="AU2" s="49">
        <v>1</v>
      </c>
      <c r="AV2" s="50">
        <v>0.122</v>
      </c>
      <c r="AW2" s="44">
        <v>65</v>
      </c>
      <c r="AX2" s="51">
        <v>580</v>
      </c>
      <c r="AY2" s="52">
        <v>4000</v>
      </c>
      <c r="AZ2" s="53">
        <f t="shared" ref="AZ2:AZ3" si="0">IF(ISERROR(AY2/AX2),"",AY2/AX2)</f>
        <v>6.8965517241379306</v>
      </c>
      <c r="BA2" s="34" t="s">
        <v>100</v>
      </c>
      <c r="BB2" s="54">
        <v>0.2</v>
      </c>
      <c r="BC2" s="53">
        <f t="shared" ref="BC2:BC3" si="1">IF(ISERROR(AG2*BB2),"",AG2*BB2)</f>
        <v>7.6400000000000006</v>
      </c>
      <c r="BD2" s="53">
        <f t="shared" ref="BD2:BD3" si="2">IF(ISERROR(AG2+AZ2+BC2),"",AG2+AZ2+BC2)</f>
        <v>52.736551724137932</v>
      </c>
      <c r="BE2" s="55">
        <v>0.05</v>
      </c>
      <c r="BF2" s="53">
        <f t="shared" ref="BF2:BF3" si="3">IF(ISERROR(BO2*BE2),"",BO2*BE2)</f>
        <v>2.95</v>
      </c>
      <c r="BG2" s="55">
        <v>0</v>
      </c>
      <c r="BH2" s="53">
        <f t="shared" ref="BH2:BH3" si="4">IF(ISERROR(BO2*BG2),"",BO2*BG2)</f>
        <v>0</v>
      </c>
      <c r="BI2" s="56" t="s">
        <v>88</v>
      </c>
      <c r="BJ2" s="55">
        <v>0.05</v>
      </c>
      <c r="BK2" s="53">
        <f t="shared" ref="BK2:BK3" si="5">IF(ISERROR(BO2*BJ2),"",BO2*BJ2)</f>
        <v>2.95</v>
      </c>
      <c r="BL2" s="53">
        <f t="shared" ref="BL2:BL3" si="6">IF(ISERROR(BF2+BH2+BK2),"",BF2+BH2+BK2)</f>
        <v>5.9</v>
      </c>
      <c r="BM2" s="53">
        <f t="shared" ref="BM2:BM3" si="7">IF(ISERROR(AG2+BL2),"",AG2+BL2)</f>
        <v>44.1</v>
      </c>
      <c r="BN2" s="57">
        <f t="shared" ref="BN2:BN3" si="8">IF(ISERROR((BO2-BM2)/BO2),"",(BO2-BM2)/BO2)</f>
        <v>0.25254237288135589</v>
      </c>
      <c r="BO2" s="58">
        <v>59</v>
      </c>
      <c r="BP2" s="55">
        <v>0.05</v>
      </c>
      <c r="BQ2" s="53">
        <f t="shared" ref="BQ2:BQ3" si="9">IF(ISERROR(CI2*BP2),"",CI2*BP2)</f>
        <v>4.45</v>
      </c>
      <c r="BR2" s="55">
        <v>0</v>
      </c>
      <c r="BS2" s="53">
        <f t="shared" ref="BS2:BS3" si="10">IF(ISERROR(CI2*BR2),"",CI2*BR2)</f>
        <v>0</v>
      </c>
      <c r="BT2" s="55">
        <v>0.06</v>
      </c>
      <c r="BU2" s="53">
        <f t="shared" ref="BU2:BU3" si="11">IF(ISERROR(CI2*BT2),"",CI2*BT2)</f>
        <v>5.34</v>
      </c>
      <c r="BV2" s="55">
        <v>0.13500000000000001</v>
      </c>
      <c r="BW2" s="53">
        <f t="shared" ref="BW2:BW3" si="12">IF(ISERROR(CI2*BV2),"",CI2*BV2)</f>
        <v>12.015000000000001</v>
      </c>
      <c r="BX2" s="55">
        <v>0.1</v>
      </c>
      <c r="BY2" s="53">
        <f t="shared" ref="BY2:BY3" si="13">IF(ISERROR(CI2*BX2),"",CI2*BX2)</f>
        <v>8.9</v>
      </c>
      <c r="BZ2" s="43"/>
      <c r="CA2" s="55"/>
      <c r="CB2" s="53">
        <f t="shared" ref="CB2:CB3" si="14">IF(ISERROR(CI2*CA2),"",CI2*CA2)</f>
        <v>0</v>
      </c>
      <c r="CC2" s="43"/>
      <c r="CD2" s="55"/>
      <c r="CE2" s="53">
        <f t="shared" ref="CE2:CE3" si="15">IF(ISERROR(CI2*CD2),"",CI2*CD2)</f>
        <v>0</v>
      </c>
      <c r="CF2" s="53">
        <f t="shared" ref="CF2:CF3" si="16">IF(ISERROR(BQ2+BS2+BU2+BW2+BY2+CB2+CE2),"",BQ2+BS2+BU2+BW2+BY2+CB2+CE2)</f>
        <v>30.704999999999998</v>
      </c>
      <c r="CG2" s="53">
        <f t="shared" ref="CG2:CG3" si="17">IF(ISERROR(BD2+CF2),"",BD2+CF2)</f>
        <v>83.441551724137923</v>
      </c>
      <c r="CH2" s="59">
        <f t="shared" ref="CH2:CH3" si="18">IF(ISERROR((CI2-CG2)/CI2),"",(CI2-CG2)/CI2)</f>
        <v>6.2454475009686254E-2</v>
      </c>
      <c r="CI2" s="60">
        <v>89</v>
      </c>
      <c r="CJ2" s="61">
        <v>219.99</v>
      </c>
      <c r="CK2" s="57">
        <f>(CJ2-CI2)/CJ2</f>
        <v>0.59543615618891765</v>
      </c>
      <c r="CM2" s="62"/>
      <c r="CN2" s="62"/>
      <c r="CO2" s="62"/>
    </row>
    <row r="3" spans="1:93" s="31" customFormat="1" ht="83.25" customHeight="1">
      <c r="A3" s="33">
        <v>2</v>
      </c>
      <c r="B3" s="33"/>
      <c r="C3" s="65"/>
      <c r="D3" s="70" t="s">
        <v>108</v>
      </c>
      <c r="E3" s="35"/>
      <c r="F3" s="36"/>
      <c r="G3" s="66"/>
      <c r="H3" s="33"/>
      <c r="I3" s="33"/>
      <c r="J3" s="65"/>
      <c r="K3" s="37" t="s">
        <v>101</v>
      </c>
      <c r="L3" s="37" t="s">
        <v>101</v>
      </c>
      <c r="M3" s="71" t="s">
        <v>109</v>
      </c>
      <c r="N3" s="38" t="s">
        <v>102</v>
      </c>
      <c r="O3" s="33"/>
      <c r="P3" s="33"/>
      <c r="Q3" s="33" t="s">
        <v>103</v>
      </c>
      <c r="R3" s="33"/>
      <c r="S3" s="39" t="s">
        <v>111</v>
      </c>
      <c r="T3" s="33" t="s">
        <v>104</v>
      </c>
      <c r="U3" s="69"/>
      <c r="V3" s="67" t="s">
        <v>105</v>
      </c>
      <c r="W3" s="40" t="s">
        <v>85</v>
      </c>
      <c r="X3" s="33"/>
      <c r="Y3" s="39" t="s">
        <v>113</v>
      </c>
      <c r="Z3" s="33" t="s">
        <v>34</v>
      </c>
      <c r="AA3" s="33" t="s">
        <v>86</v>
      </c>
      <c r="AB3" s="33" t="s">
        <v>8</v>
      </c>
      <c r="AC3" s="33" t="s">
        <v>106</v>
      </c>
      <c r="AD3" s="33" t="s">
        <v>87</v>
      </c>
      <c r="AE3" s="41"/>
      <c r="AF3" s="42"/>
      <c r="AG3" s="43">
        <v>42.7</v>
      </c>
      <c r="AH3" s="43"/>
      <c r="AI3" s="44"/>
      <c r="AJ3" s="44"/>
      <c r="AK3" s="45">
        <v>75</v>
      </c>
      <c r="AL3" s="45">
        <v>22</v>
      </c>
      <c r="AM3" s="45">
        <v>4.5</v>
      </c>
      <c r="AN3" s="46"/>
      <c r="AO3" s="39"/>
      <c r="AP3" s="47"/>
      <c r="AQ3" s="47"/>
      <c r="AR3" s="47"/>
      <c r="AS3" s="47">
        <v>0</v>
      </c>
      <c r="AT3" s="48">
        <v>129</v>
      </c>
      <c r="AU3" s="49">
        <v>1</v>
      </c>
      <c r="AV3" s="50">
        <v>0.122</v>
      </c>
      <c r="AW3" s="44">
        <v>65</v>
      </c>
      <c r="AX3" s="51">
        <v>580</v>
      </c>
      <c r="AY3" s="52">
        <v>4000</v>
      </c>
      <c r="AZ3" s="53">
        <f t="shared" si="0"/>
        <v>6.8965517241379306</v>
      </c>
      <c r="BA3" s="34" t="s">
        <v>100</v>
      </c>
      <c r="BB3" s="54">
        <v>0.2</v>
      </c>
      <c r="BC3" s="53">
        <f t="shared" si="1"/>
        <v>8.5400000000000009</v>
      </c>
      <c r="BD3" s="53">
        <f t="shared" si="2"/>
        <v>58.136551724137931</v>
      </c>
      <c r="BE3" s="55">
        <v>0.05</v>
      </c>
      <c r="BF3" s="53">
        <f t="shared" si="3"/>
        <v>3.3000000000000003</v>
      </c>
      <c r="BG3" s="55">
        <v>0</v>
      </c>
      <c r="BH3" s="53">
        <f t="shared" si="4"/>
        <v>0</v>
      </c>
      <c r="BI3" s="56" t="s">
        <v>88</v>
      </c>
      <c r="BJ3" s="55">
        <v>0.05</v>
      </c>
      <c r="BK3" s="53">
        <f t="shared" si="5"/>
        <v>3.3000000000000003</v>
      </c>
      <c r="BL3" s="53">
        <f t="shared" si="6"/>
        <v>6.6000000000000005</v>
      </c>
      <c r="BM3" s="53">
        <f t="shared" si="7"/>
        <v>49.300000000000004</v>
      </c>
      <c r="BN3" s="57">
        <f t="shared" si="8"/>
        <v>0.25303030303030294</v>
      </c>
      <c r="BO3" s="58">
        <v>66</v>
      </c>
      <c r="BP3" s="55">
        <v>5.5E-2</v>
      </c>
      <c r="BQ3" s="53">
        <f t="shared" si="9"/>
        <v>5.2965</v>
      </c>
      <c r="BR3" s="55">
        <v>0</v>
      </c>
      <c r="BS3" s="53">
        <f t="shared" si="10"/>
        <v>0</v>
      </c>
      <c r="BT3" s="55">
        <v>7.4999999999999997E-2</v>
      </c>
      <c r="BU3" s="53">
        <f t="shared" si="11"/>
        <v>7.2224999999999993</v>
      </c>
      <c r="BV3" s="55">
        <v>0.11</v>
      </c>
      <c r="BW3" s="53">
        <f t="shared" si="12"/>
        <v>10.593</v>
      </c>
      <c r="BX3" s="55">
        <v>0.1</v>
      </c>
      <c r="BY3" s="53">
        <f t="shared" si="13"/>
        <v>9.6300000000000008</v>
      </c>
      <c r="BZ3" s="43"/>
      <c r="CA3" s="55"/>
      <c r="CB3" s="53">
        <f t="shared" si="14"/>
        <v>0</v>
      </c>
      <c r="CC3" s="43"/>
      <c r="CD3" s="55"/>
      <c r="CE3" s="53">
        <f t="shared" si="15"/>
        <v>0</v>
      </c>
      <c r="CF3" s="53">
        <f t="shared" si="16"/>
        <v>32.741999999999997</v>
      </c>
      <c r="CG3" s="53">
        <f t="shared" si="17"/>
        <v>90.878551724137935</v>
      </c>
      <c r="CH3" s="59">
        <f t="shared" si="18"/>
        <v>5.6297489884341245E-2</v>
      </c>
      <c r="CI3" s="60">
        <v>96.3</v>
      </c>
      <c r="CJ3" s="61">
        <v>173.99</v>
      </c>
      <c r="CK3" s="57">
        <f>(CJ3-CI3)/CJ3</f>
        <v>0.44651991493764015</v>
      </c>
      <c r="CM3" s="62"/>
      <c r="CN3" s="62"/>
      <c r="CO3" s="62"/>
    </row>
  </sheetData>
  <protectedRanges>
    <protectedRange sqref="BB2:BF3 AI2:AJ3 AN2:AN3 AZ2:AZ3 BI2:BQ3 S2:S3 Y2:AF3 A2:G3 CF2:CK3 I2:O3 AU2:AX3" name="Range1"/>
    <protectedRange sqref="AO2:AS3" name="Range1_2_2"/>
    <protectedRange sqref="AY2:AY3" name="Range1_3_1"/>
    <protectedRange sqref="BA2:BA3" name="Range1_4_1"/>
    <protectedRange sqref="BR2:BY3 BG2:BH3" name="Range1_1"/>
    <protectedRange sqref="BZ2:CE3" name="Range1_7_1"/>
    <protectedRange sqref="X2:X3 H2:H3 P2:R3 T2:V3" name="Range1_1_1_2"/>
  </protectedRanges>
  <phoneticPr fontId="4" type="noConversion"/>
  <dataValidations count="1">
    <dataValidation type="list" allowBlank="1" showInputMessage="1" showErrorMessage="1" sqref="W2:W3">
      <formula1>$I$1:$K$1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H2:H3</xm:sqref>
        </x14:dataValidation>
        <x14:dataValidation type="list" allowBlank="1" showInputMessage="1" showErrorMessage="1">
          <x14:formula1>
            <xm:f>[1]ValueSelection!#REF!</xm:f>
          </x14:formula1>
          <xm:sqref>I2:I3</xm:sqref>
        </x14:dataValidation>
        <x14:dataValidation type="list" allowBlank="1" showInputMessage="1" showErrorMessage="1">
          <x14:formula1>
            <xm:f>[1]Data!#REF!</xm:f>
          </x14:formula1>
          <xm:sqref>Z2:Z3</xm:sqref>
        </x14:dataValidation>
        <x14:dataValidation type="list" allowBlank="1" showInputMessage="1" showErrorMessage="1">
          <x14:formula1>
            <xm:f>[1]ValueSelection!#REF!</xm:f>
          </x14:formula1>
          <xm:sqref>AD2:AD3</xm:sqref>
        </x14:dataValidation>
        <x14:dataValidation type="list" allowBlank="1" showInputMessage="1" showErrorMessage="1">
          <x14:formula1>
            <xm:f>[1]ValueSelection!#REF!</xm:f>
          </x14:formula1>
          <xm:sqref>G2:G3</xm:sqref>
        </x14:dataValidation>
        <x14:dataValidation type="list" allowBlank="1" showInputMessage="1" showErrorMessage="1">
          <x14:formula1>
            <xm:f>[1]Data!#REF!</xm:f>
          </x14:formula1>
          <xm:sqref>AB2:AB3 AD2:AD3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2026-02-06T02:00:03Z</dcterms:modified>
</cp:coreProperties>
</file>