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75DC11A5-D371-46EC-AA52-B549D76CF044}" xr6:coauthVersionLast="47" xr6:coauthVersionMax="47" xr10:uidLastSave="{00000000-0000-0000-0000-000000000000}"/>
  <bookViews>
    <workbookView xWindow="-110" yWindow="-110" windowWidth="19420" windowHeight="11500" xr2:uid="{1F7EB833-515A-4AA1-A614-B11800C7CAD7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31" i="1" l="1"/>
  <c r="BC31" i="1"/>
  <c r="AS31" i="1"/>
  <c r="AP31" i="1"/>
  <c r="AN31" i="1"/>
  <c r="AJ31" i="1"/>
  <c r="AD31" i="1"/>
  <c r="AF31" i="1" s="1"/>
  <c r="AH31" i="1" s="1"/>
  <c r="S31" i="1"/>
  <c r="BD30" i="1"/>
  <c r="BC30" i="1"/>
  <c r="AS30" i="1"/>
  <c r="AP30" i="1"/>
  <c r="AN30" i="1"/>
  <c r="AJ30" i="1"/>
  <c r="AD30" i="1"/>
  <c r="AF30" i="1" s="1"/>
  <c r="AH30" i="1" s="1"/>
  <c r="S30" i="1"/>
  <c r="BD29" i="1"/>
  <c r="BC29" i="1"/>
  <c r="AS29" i="1"/>
  <c r="AP29" i="1"/>
  <c r="AN29" i="1"/>
  <c r="AT29" i="1" s="1"/>
  <c r="AJ29" i="1"/>
  <c r="AD29" i="1"/>
  <c r="AF29" i="1" s="1"/>
  <c r="AH29" i="1" s="1"/>
  <c r="S29" i="1"/>
  <c r="BD28" i="1"/>
  <c r="BC28" i="1"/>
  <c r="AS28" i="1"/>
  <c r="AP28" i="1"/>
  <c r="AN28" i="1"/>
  <c r="AJ28" i="1"/>
  <c r="AD28" i="1"/>
  <c r="AF28" i="1" s="1"/>
  <c r="AH28" i="1" s="1"/>
  <c r="S28" i="1"/>
  <c r="BD27" i="1"/>
  <c r="BC27" i="1"/>
  <c r="AS27" i="1"/>
  <c r="AP27" i="1"/>
  <c r="AN27" i="1"/>
  <c r="AJ27" i="1"/>
  <c r="AD27" i="1"/>
  <c r="AF27" i="1" s="1"/>
  <c r="AH27" i="1" s="1"/>
  <c r="S27" i="1"/>
  <c r="BD26" i="1"/>
  <c r="BC26" i="1"/>
  <c r="AS26" i="1"/>
  <c r="AP26" i="1"/>
  <c r="AN26" i="1"/>
  <c r="AJ26" i="1"/>
  <c r="AD26" i="1"/>
  <c r="AF26" i="1" s="1"/>
  <c r="AH26" i="1" s="1"/>
  <c r="S26" i="1"/>
  <c r="BD25" i="1"/>
  <c r="BC25" i="1"/>
  <c r="AS25" i="1"/>
  <c r="AP25" i="1"/>
  <c r="AN25" i="1"/>
  <c r="AJ25" i="1"/>
  <c r="AD25" i="1"/>
  <c r="AF25" i="1" s="1"/>
  <c r="AH25" i="1" s="1"/>
  <c r="S25" i="1"/>
  <c r="BD24" i="1"/>
  <c r="BC24" i="1"/>
  <c r="AS24" i="1"/>
  <c r="AP24" i="1"/>
  <c r="AN24" i="1"/>
  <c r="AJ24" i="1"/>
  <c r="AD24" i="1"/>
  <c r="AF24" i="1" s="1"/>
  <c r="AH24" i="1" s="1"/>
  <c r="S24" i="1"/>
  <c r="BD23" i="1"/>
  <c r="BC23" i="1"/>
  <c r="AS23" i="1"/>
  <c r="AP23" i="1"/>
  <c r="AN23" i="1"/>
  <c r="AJ23" i="1"/>
  <c r="AD23" i="1"/>
  <c r="AF23" i="1" s="1"/>
  <c r="AH23" i="1" s="1"/>
  <c r="S23" i="1"/>
  <c r="BD22" i="1"/>
  <c r="BC22" i="1"/>
  <c r="AS22" i="1"/>
  <c r="AP22" i="1"/>
  <c r="AN22" i="1"/>
  <c r="AJ22" i="1"/>
  <c r="AD22" i="1"/>
  <c r="AF22" i="1" s="1"/>
  <c r="AH22" i="1" s="1"/>
  <c r="S22" i="1"/>
  <c r="BD21" i="1"/>
  <c r="BC21" i="1"/>
  <c r="AS21" i="1"/>
  <c r="AP21" i="1"/>
  <c r="AN21" i="1"/>
  <c r="AJ21" i="1"/>
  <c r="AD21" i="1"/>
  <c r="AF21" i="1" s="1"/>
  <c r="AH21" i="1" s="1"/>
  <c r="S21" i="1"/>
  <c r="BD20" i="1"/>
  <c r="BC20" i="1"/>
  <c r="AS20" i="1"/>
  <c r="AP20" i="1"/>
  <c r="AN20" i="1"/>
  <c r="AJ20" i="1"/>
  <c r="AD20" i="1"/>
  <c r="AF20" i="1" s="1"/>
  <c r="AH20" i="1" s="1"/>
  <c r="S20" i="1"/>
  <c r="BD19" i="1"/>
  <c r="BC19" i="1"/>
  <c r="AS19" i="1"/>
  <c r="AP19" i="1"/>
  <c r="AN19" i="1"/>
  <c r="AJ19" i="1"/>
  <c r="AD19" i="1"/>
  <c r="AF19" i="1" s="1"/>
  <c r="AH19" i="1" s="1"/>
  <c r="S19" i="1"/>
  <c r="BD18" i="1"/>
  <c r="BC18" i="1"/>
  <c r="AS18" i="1"/>
  <c r="AP18" i="1"/>
  <c r="AN18" i="1"/>
  <c r="AJ18" i="1"/>
  <c r="AD18" i="1"/>
  <c r="AF18" i="1" s="1"/>
  <c r="AH18" i="1" s="1"/>
  <c r="S18" i="1"/>
  <c r="BD17" i="1"/>
  <c r="BC17" i="1"/>
  <c r="AS17" i="1"/>
  <c r="AP17" i="1"/>
  <c r="AN17" i="1"/>
  <c r="AT17" i="1" s="1"/>
  <c r="AJ17" i="1"/>
  <c r="AD17" i="1"/>
  <c r="AF17" i="1" s="1"/>
  <c r="AH17" i="1" s="1"/>
  <c r="S17" i="1"/>
  <c r="BD16" i="1"/>
  <c r="BC16" i="1"/>
  <c r="AS16" i="1"/>
  <c r="AP16" i="1"/>
  <c r="AN16" i="1"/>
  <c r="AJ16" i="1"/>
  <c r="AD16" i="1"/>
  <c r="AF16" i="1" s="1"/>
  <c r="AH16" i="1" s="1"/>
  <c r="S16" i="1"/>
  <c r="BD15" i="1"/>
  <c r="BC15" i="1"/>
  <c r="AS15" i="1"/>
  <c r="AP15" i="1"/>
  <c r="AN15" i="1"/>
  <c r="AJ15" i="1"/>
  <c r="AD15" i="1"/>
  <c r="AF15" i="1" s="1"/>
  <c r="AH15" i="1" s="1"/>
  <c r="S15" i="1"/>
  <c r="BD14" i="1"/>
  <c r="BC14" i="1"/>
  <c r="AS14" i="1"/>
  <c r="AP14" i="1"/>
  <c r="AN14" i="1"/>
  <c r="AJ14" i="1"/>
  <c r="AD14" i="1"/>
  <c r="AF14" i="1" s="1"/>
  <c r="AH14" i="1" s="1"/>
  <c r="S14" i="1"/>
  <c r="BD13" i="1"/>
  <c r="BC13" i="1"/>
  <c r="AS13" i="1"/>
  <c r="AP13" i="1"/>
  <c r="AN13" i="1"/>
  <c r="AT13" i="1" s="1"/>
  <c r="AJ13" i="1"/>
  <c r="AD13" i="1"/>
  <c r="AF13" i="1" s="1"/>
  <c r="AH13" i="1" s="1"/>
  <c r="S13" i="1"/>
  <c r="BD12" i="1"/>
  <c r="BC12" i="1"/>
  <c r="AS12" i="1"/>
  <c r="AP12" i="1"/>
  <c r="AN12" i="1"/>
  <c r="AJ12" i="1"/>
  <c r="AD12" i="1"/>
  <c r="AF12" i="1" s="1"/>
  <c r="AH12" i="1" s="1"/>
  <c r="S12" i="1"/>
  <c r="BD11" i="1"/>
  <c r="BC11" i="1"/>
  <c r="AS11" i="1"/>
  <c r="AP11" i="1"/>
  <c r="AN11" i="1"/>
  <c r="AJ11" i="1"/>
  <c r="AD11" i="1"/>
  <c r="AF11" i="1" s="1"/>
  <c r="AH11" i="1" s="1"/>
  <c r="S11" i="1"/>
  <c r="BD10" i="1"/>
  <c r="BC10" i="1"/>
  <c r="AS10" i="1"/>
  <c r="AP10" i="1"/>
  <c r="AN10" i="1"/>
  <c r="AJ10" i="1"/>
  <c r="AD10" i="1"/>
  <c r="AF10" i="1" s="1"/>
  <c r="AH10" i="1" s="1"/>
  <c r="S10" i="1"/>
  <c r="BD9" i="1"/>
  <c r="BC9" i="1"/>
  <c r="AS9" i="1"/>
  <c r="AP9" i="1"/>
  <c r="AN9" i="1"/>
  <c r="AT9" i="1" s="1"/>
  <c r="AJ9" i="1"/>
  <c r="AD9" i="1"/>
  <c r="AF9" i="1" s="1"/>
  <c r="AH9" i="1" s="1"/>
  <c r="S9" i="1"/>
  <c r="BD8" i="1"/>
  <c r="BC8" i="1"/>
  <c r="AS8" i="1"/>
  <c r="AP8" i="1"/>
  <c r="AN8" i="1"/>
  <c r="AJ8" i="1"/>
  <c r="AD8" i="1"/>
  <c r="AF8" i="1" s="1"/>
  <c r="AH8" i="1" s="1"/>
  <c r="S8" i="1"/>
  <c r="BD7" i="1"/>
  <c r="BC7" i="1"/>
  <c r="AS7" i="1"/>
  <c r="AP7" i="1"/>
  <c r="AN7" i="1"/>
  <c r="AJ7" i="1"/>
  <c r="AD7" i="1"/>
  <c r="AF7" i="1" s="1"/>
  <c r="AH7" i="1" s="1"/>
  <c r="S7" i="1"/>
  <c r="BD6" i="1"/>
  <c r="BC6" i="1"/>
  <c r="AS6" i="1"/>
  <c r="AP6" i="1"/>
  <c r="AN6" i="1"/>
  <c r="AJ6" i="1"/>
  <c r="AD6" i="1"/>
  <c r="AF6" i="1" s="1"/>
  <c r="AH6" i="1" s="1"/>
  <c r="S6" i="1"/>
  <c r="BD5" i="1"/>
  <c r="BC5" i="1"/>
  <c r="AS5" i="1"/>
  <c r="AP5" i="1"/>
  <c r="AN5" i="1"/>
  <c r="AJ5" i="1"/>
  <c r="AD5" i="1"/>
  <c r="AF5" i="1" s="1"/>
  <c r="AH5" i="1" s="1"/>
  <c r="S5" i="1"/>
  <c r="BD4" i="1"/>
  <c r="BC4" i="1"/>
  <c r="AS4" i="1"/>
  <c r="AP4" i="1"/>
  <c r="AN4" i="1"/>
  <c r="AT4" i="1" s="1"/>
  <c r="AJ4" i="1"/>
  <c r="AD4" i="1"/>
  <c r="AF4" i="1" s="1"/>
  <c r="AH4" i="1" s="1"/>
  <c r="S4" i="1"/>
  <c r="BD3" i="1"/>
  <c r="BC3" i="1"/>
  <c r="AS3" i="1"/>
  <c r="AP3" i="1"/>
  <c r="AN3" i="1"/>
  <c r="AJ3" i="1"/>
  <c r="AD3" i="1"/>
  <c r="AF3" i="1" s="1"/>
  <c r="AH3" i="1" s="1"/>
  <c r="S3" i="1"/>
  <c r="BD2" i="1"/>
  <c r="BC2" i="1"/>
  <c r="AY2" i="1"/>
  <c r="AS2" i="1"/>
  <c r="AP2" i="1"/>
  <c r="AN2" i="1"/>
  <c r="AJ2" i="1"/>
  <c r="AD2" i="1"/>
  <c r="AF2" i="1" s="1"/>
  <c r="AH2" i="1" s="1"/>
  <c r="S2" i="1"/>
  <c r="AT22" i="1" l="1"/>
  <c r="AK29" i="1"/>
  <c r="AT30" i="1"/>
  <c r="AT28" i="1"/>
  <c r="AT3" i="1"/>
  <c r="AK18" i="1"/>
  <c r="AL18" i="1" s="1"/>
  <c r="AT19" i="1"/>
  <c r="AT23" i="1"/>
  <c r="AK20" i="1"/>
  <c r="AL20" i="1" s="1"/>
  <c r="AU20" i="1" s="1"/>
  <c r="AV20" i="1" s="1"/>
  <c r="AK23" i="1"/>
  <c r="AL23" i="1" s="1"/>
  <c r="AU23" i="1" s="1"/>
  <c r="BB23" i="1" s="1"/>
  <c r="AT21" i="1"/>
  <c r="AT25" i="1"/>
  <c r="AK5" i="1"/>
  <c r="AL5" i="1" s="1"/>
  <c r="AT6" i="1"/>
  <c r="AK9" i="1"/>
  <c r="AT10" i="1"/>
  <c r="AT14" i="1"/>
  <c r="AT18" i="1"/>
  <c r="AK19" i="1"/>
  <c r="AL19" i="1" s="1"/>
  <c r="AU19" i="1" s="1"/>
  <c r="AT7" i="1"/>
  <c r="AT24" i="1"/>
  <c r="AK3" i="1"/>
  <c r="AL3" i="1" s="1"/>
  <c r="AU3" i="1" s="1"/>
  <c r="BB3" i="1" s="1"/>
  <c r="AT11" i="1"/>
  <c r="AK14" i="1"/>
  <c r="AL14" i="1" s="1"/>
  <c r="AT2" i="1"/>
  <c r="AK25" i="1"/>
  <c r="AL25" i="1" s="1"/>
  <c r="AL9" i="1"/>
  <c r="AU9" i="1" s="1"/>
  <c r="AT5" i="1"/>
  <c r="AT20" i="1"/>
  <c r="AK27" i="1"/>
  <c r="AL27" i="1" s="1"/>
  <c r="AT8" i="1"/>
  <c r="AK16" i="1"/>
  <c r="AL16" i="1" s="1"/>
  <c r="AT27" i="1"/>
  <c r="AL29" i="1"/>
  <c r="AU29" i="1" s="1"/>
  <c r="AV29" i="1" s="1"/>
  <c r="AT15" i="1"/>
  <c r="AK12" i="1"/>
  <c r="AL12" i="1" s="1"/>
  <c r="AU12" i="1" s="1"/>
  <c r="AT16" i="1"/>
  <c r="AT26" i="1"/>
  <c r="AK10" i="1"/>
  <c r="AL10" i="1" s="1"/>
  <c r="AT12" i="1"/>
  <c r="AT31" i="1"/>
  <c r="AK24" i="1"/>
  <c r="AL24" i="1" s="1"/>
  <c r="AK8" i="1"/>
  <c r="AL8" i="1"/>
  <c r="AU8" i="1" s="1"/>
  <c r="AK4" i="1"/>
  <c r="AL4" i="1" s="1"/>
  <c r="AU4" i="1" s="1"/>
  <c r="AK6" i="1"/>
  <c r="AL6" i="1" s="1"/>
  <c r="AK11" i="1"/>
  <c r="AL11" i="1" s="1"/>
  <c r="AK21" i="1"/>
  <c r="AL21" i="1" s="1"/>
  <c r="AK26" i="1"/>
  <c r="AL26" i="1" s="1"/>
  <c r="AK28" i="1"/>
  <c r="AL28" i="1" s="1"/>
  <c r="AK30" i="1"/>
  <c r="AL30" i="1" s="1"/>
  <c r="AU30" i="1" s="1"/>
  <c r="AK2" i="1"/>
  <c r="AL2" i="1" s="1"/>
  <c r="AK13" i="1"/>
  <c r="AL13" i="1" s="1"/>
  <c r="AU13" i="1" s="1"/>
  <c r="AK15" i="1"/>
  <c r="AL15" i="1" s="1"/>
  <c r="AK17" i="1"/>
  <c r="AL17" i="1" s="1"/>
  <c r="AU17" i="1" s="1"/>
  <c r="AK7" i="1"/>
  <c r="AL7" i="1" s="1"/>
  <c r="AK22" i="1"/>
  <c r="AL22" i="1" s="1"/>
  <c r="AK31" i="1"/>
  <c r="AL31" i="1" s="1"/>
  <c r="AU22" i="1" l="1"/>
  <c r="AU28" i="1"/>
  <c r="AV28" i="1" s="1"/>
  <c r="AU16" i="1"/>
  <c r="AU10" i="1"/>
  <c r="AV10" i="1" s="1"/>
  <c r="AU27" i="1"/>
  <c r="BB27" i="1" s="1"/>
  <c r="AU24" i="1"/>
  <c r="BB24" i="1" s="1"/>
  <c r="AU25" i="1"/>
  <c r="BB25" i="1" s="1"/>
  <c r="AV23" i="1"/>
  <c r="AU21" i="1"/>
  <c r="BB21" i="1" s="1"/>
  <c r="AU14" i="1"/>
  <c r="AV14" i="1" s="1"/>
  <c r="AU18" i="1"/>
  <c r="BB18" i="1" s="1"/>
  <c r="AU6" i="1"/>
  <c r="AV6" i="1" s="1"/>
  <c r="AU2" i="1"/>
  <c r="BB2" i="1" s="1"/>
  <c r="AU31" i="1"/>
  <c r="AU26" i="1"/>
  <c r="BB26" i="1" s="1"/>
  <c r="BB20" i="1"/>
  <c r="AU11" i="1"/>
  <c r="BB11" i="1" s="1"/>
  <c r="AU7" i="1"/>
  <c r="BB7" i="1" s="1"/>
  <c r="BB12" i="1"/>
  <c r="AV12" i="1"/>
  <c r="BB16" i="1"/>
  <c r="AV16" i="1"/>
  <c r="BB14" i="1"/>
  <c r="AV3" i="1"/>
  <c r="AU5" i="1"/>
  <c r="BB29" i="1"/>
  <c r="AU15" i="1"/>
  <c r="BB15" i="1" s="1"/>
  <c r="BB22" i="1"/>
  <c r="AV22" i="1"/>
  <c r="AV13" i="1"/>
  <c r="BB13" i="1"/>
  <c r="BB30" i="1"/>
  <c r="AV30" i="1"/>
  <c r="BB28" i="1"/>
  <c r="BB17" i="1"/>
  <c r="AV17" i="1"/>
  <c r="BB4" i="1"/>
  <c r="AV4" i="1"/>
  <c r="BB8" i="1"/>
  <c r="AV8" i="1"/>
  <c r="AV9" i="1"/>
  <c r="BB9" i="1"/>
  <c r="BB31" i="1"/>
  <c r="AV31" i="1"/>
  <c r="AV19" i="1"/>
  <c r="BB19" i="1"/>
  <c r="AV21" i="1" l="1"/>
  <c r="BB10" i="1"/>
  <c r="AV24" i="1"/>
  <c r="BB6" i="1"/>
  <c r="AV7" i="1"/>
  <c r="AV2" i="1"/>
  <c r="AV27" i="1"/>
  <c r="AV25" i="1"/>
  <c r="AV18" i="1"/>
  <c r="AV26" i="1"/>
  <c r="AV11" i="1"/>
  <c r="AV5" i="1"/>
  <c r="BB5" i="1"/>
  <c r="AV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E0F35B36-F412-4A42-88FC-ABF8D0D00B3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8D118DD1-14EE-4D85-A119-E78752B9D99D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E848A29C-58CB-4549-A000-AE97F0CDDB4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479B99E-C475-4608-A377-4CCEE56269D7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96A07D84-1327-4F7E-9A62-C4F91DDA8BD9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2256A8CC-27AD-4F8F-A0E8-5ED0C48F68E2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7AE4A9C1-E1B3-4B6F-8906-7B48FA6BA9C0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D2EA98AC-A360-4F37-B2B4-F33FD275656A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A66777F6-18FD-4932-906B-88ED498D37F8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8BC91931-C15F-40C3-89BB-FE8541B80F5C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2EDA15CF-A36C-4E4E-9A9D-C00EBED8808E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7228E825-122A-4E73-BDC0-617975F1F687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B6C1381A-1377-4FE9-8FB9-E27085754207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C2D85883-39E6-4D4A-A9B0-8360470DDA7D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AA84E86B-3192-47F7-89B5-49A5CED4C7EB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02472F2A-5D00-4818-BAEA-36FC14BB667A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<sst xmlns="http://schemas.openxmlformats.org/spreadsheetml/2006/main" count="578" uniqueCount="174">
  <si>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</si>
  <si>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</si>
  <si>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</si>
  <si>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</si>
  <si>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</si>
  <si>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</si>
  <si>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</si>
  <si>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</si>
  <si>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</si>
  <si>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</si>
  <si>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</si>
  <si>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</si>
  <si>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</si>
  <si>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</si>
  <si>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</si>
  <si>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</si>
  <si>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</si>
  <si>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</si>
  <si>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</si>
  <si>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</si>
  <si>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</si>
  <si>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</si>
  <si>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</si>
  <si>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</si>
  <si>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</si>
  <si>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</si>
  <si>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</si>
  <si>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</si>
  <si>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</si>
  <si>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</si>
  <si>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</si>
  <si>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</si>
  <si>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</si>
  <si>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</si>
  <si>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</si>
  <si>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</si>
  <si>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</si>
  <si>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</si>
  <si>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</si>
  <si>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</si>
  <si>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</si>
  <si>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</si>
  <si>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</si>
  <si>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</si>
  <si>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</si>
  <si>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</si>
  <si>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</si>
  <si>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</si>
  <si>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</si>
  <si>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</si>
  <si>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</si>
  <si>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</si>
  <si>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</si>
  <si>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</si>
  <si>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</si>
  <si>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</si>
  <si>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</si>
  <si>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</si>
  <si>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</si>
  <si>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</si>
  <si>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</si>
  <si>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</si>
  <si>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</si>
  <si>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Laura Ashley 4%</t>
  </si>
  <si>
    <t>Bath Accessories</t>
  </si>
  <si>
    <t xml:space="preserve">Floral Garden </t>
    <phoneticPr fontId="10" type="noConversion"/>
  </si>
  <si>
    <t>Lotion pump (plastic chrome pump head)</t>
    <phoneticPr fontId="10" type="noConversion"/>
  </si>
  <si>
    <t>Resin with Decal</t>
    <phoneticPr fontId="10" type="noConversion"/>
  </si>
  <si>
    <t>3.1x3.1x8''</t>
  </si>
  <si>
    <t>Green</t>
    <phoneticPr fontId="10" type="noConversion"/>
  </si>
  <si>
    <t>LA71-0563</t>
  </si>
  <si>
    <t>Piece</t>
  </si>
  <si>
    <t>Normal</t>
  </si>
  <si>
    <r>
      <t>3 pcs LP+2 pcs TBH+1 pc TUM+1 pc SD+1 pc ORG +1 box hooks</t>
    </r>
    <r>
      <rPr>
        <sz val="11"/>
        <rFont val="Microsoft YaHei"/>
        <family val="2"/>
        <charset val="134"/>
      </rPr>
      <t>，</t>
    </r>
    <r>
      <rPr>
        <sz val="11"/>
        <rFont val="Calibri"/>
        <family val="2"/>
      </rPr>
      <t>mix into one carton</t>
    </r>
  </si>
  <si>
    <t>8424.89.9000</t>
  </si>
  <si>
    <t>Yantian,China</t>
  </si>
  <si>
    <t>China</t>
  </si>
  <si>
    <t>S-DGJY</t>
  </si>
  <si>
    <t>Toothbrush holder</t>
  </si>
  <si>
    <t>4.35x2.65x4.35''</t>
  </si>
  <si>
    <t>LA71-0564</t>
  </si>
  <si>
    <t xml:space="preserve">3924.10.4000 </t>
  </si>
  <si>
    <t>Tumbler</t>
  </si>
  <si>
    <t>3.1x3.1x4.36''</t>
  </si>
  <si>
    <t>LA71-0565</t>
  </si>
  <si>
    <t>Soap dish</t>
  </si>
  <si>
    <t>5.5x4x1''</t>
  </si>
  <si>
    <t>LA71-0566</t>
  </si>
  <si>
    <t>3H ORG  W/tray</t>
    <phoneticPr fontId="10" type="noConversion"/>
  </si>
  <si>
    <t>8.75x6.5x4.2"</t>
    <phoneticPr fontId="10" type="noConversion"/>
  </si>
  <si>
    <t>LA71-0567</t>
  </si>
  <si>
    <t>HOOKS</t>
    <phoneticPr fontId="10" type="noConversion"/>
  </si>
  <si>
    <r>
      <t xml:space="preserve">Resin </t>
    </r>
    <r>
      <rPr>
        <sz val="11"/>
        <color rgb="FFFF0000"/>
        <rFont val="Calibri"/>
        <family val="2"/>
      </rPr>
      <t>withour decal ,just handpainted</t>
    </r>
  </si>
  <si>
    <t>1.45x1.41x0.4"</t>
    <phoneticPr fontId="10" type="noConversion"/>
  </si>
  <si>
    <t>LA71-0568</t>
  </si>
  <si>
    <t>Charlotte</t>
    <phoneticPr fontId="10" type="noConversion"/>
  </si>
  <si>
    <t>Resin Lotion pump (plastic chrome pump head)</t>
    <phoneticPr fontId="4" type="noConversion"/>
  </si>
  <si>
    <t>Matte resin with pearlized area</t>
  </si>
  <si>
    <t>3.15x3.15x7.97"</t>
    <phoneticPr fontId="14" type="noConversion"/>
  </si>
  <si>
    <t>white</t>
    <phoneticPr fontId="10" type="noConversion"/>
  </si>
  <si>
    <t>LA71-0319</t>
  </si>
  <si>
    <t>022164689136</t>
  </si>
  <si>
    <r>
      <t>3 pcs LP+2 pcs TBH+1 pc TUM+1 pc SD+1 set HK+1 pc ORG</t>
    </r>
    <r>
      <rPr>
        <sz val="11"/>
        <rFont val="Microsoft YaHei"/>
        <family val="2"/>
        <charset val="134"/>
      </rPr>
      <t>，</t>
    </r>
    <r>
      <rPr>
        <sz val="11"/>
        <rFont val="Calibri"/>
        <family val="2"/>
      </rPr>
      <t>mix into one carton</t>
    </r>
  </si>
  <si>
    <t>S-DGJH</t>
    <phoneticPr fontId="14" type="noConversion"/>
  </si>
  <si>
    <t>Resin Toothbrush holder</t>
    <phoneticPr fontId="4" type="noConversion"/>
  </si>
  <si>
    <t>4.37x2.72x4.45"</t>
    <phoneticPr fontId="14" type="noConversion"/>
  </si>
  <si>
    <t>LA71-0320</t>
  </si>
  <si>
    <t>022164689143</t>
  </si>
  <si>
    <t>Resin Tumbler</t>
    <phoneticPr fontId="4" type="noConversion"/>
  </si>
  <si>
    <t>3.23x3.23x4.33"</t>
    <phoneticPr fontId="14" type="noConversion"/>
  </si>
  <si>
    <t>LA71-0321</t>
  </si>
  <si>
    <t>022164689150</t>
  </si>
  <si>
    <t>Resin Soap dish</t>
    <phoneticPr fontId="4" type="noConversion"/>
  </si>
  <si>
    <t>5.5x3.94x1"</t>
    <phoneticPr fontId="14" type="noConversion"/>
  </si>
  <si>
    <t>LA71-0322</t>
  </si>
  <si>
    <t>022164689167</t>
  </si>
  <si>
    <t>Resin Hooks(12pcs)</t>
    <phoneticPr fontId="4" type="noConversion"/>
  </si>
  <si>
    <t>1.42x1.42x0.4"</t>
    <phoneticPr fontId="14" type="noConversion"/>
  </si>
  <si>
    <t>LA71-0323</t>
  </si>
  <si>
    <t>022164689174</t>
  </si>
  <si>
    <t>Resin 3hole organizer with tray</t>
    <phoneticPr fontId="4" type="noConversion"/>
  </si>
  <si>
    <t>8.75x6.5x4.2"</t>
  </si>
  <si>
    <t>LA71-0324</t>
  </si>
  <si>
    <t>022164689181</t>
  </si>
  <si>
    <t>N Natori Studio</t>
  </si>
  <si>
    <t>N Natori Studio 5%</t>
  </si>
  <si>
    <t xml:space="preserve">Malate </t>
    <phoneticPr fontId="10" type="noConversion"/>
  </si>
  <si>
    <t>Lotion pump (plastic black  pump head)</t>
    <phoneticPr fontId="10" type="noConversion"/>
  </si>
  <si>
    <t>Resin Sand</t>
    <phoneticPr fontId="10" type="noConversion"/>
  </si>
  <si>
    <t>2.75X2.75x7.95"</t>
  </si>
  <si>
    <t>White marble</t>
    <phoneticPr fontId="10" type="noConversion"/>
  </si>
  <si>
    <t>NS71-4205</t>
    <phoneticPr fontId="2" type="noConversion"/>
  </si>
  <si>
    <t>4.125x2.25x4.25''</t>
  </si>
  <si>
    <t>NS71-4206</t>
  </si>
  <si>
    <t>2.75X2.75X4.25"</t>
  </si>
  <si>
    <t>NS71-4207</t>
  </si>
  <si>
    <t>5.25x3.75x1''</t>
  </si>
  <si>
    <t>NS71-4208</t>
  </si>
  <si>
    <t>NS71-4209</t>
  </si>
  <si>
    <t>Hooks</t>
    <phoneticPr fontId="10" type="noConversion"/>
  </si>
  <si>
    <t>1.4x1.4x0.4"</t>
    <phoneticPr fontId="10" type="noConversion"/>
  </si>
  <si>
    <t>NS71-4210</t>
  </si>
  <si>
    <t xml:space="preserve">Poco </t>
    <phoneticPr fontId="10" type="noConversion"/>
  </si>
  <si>
    <t>Lotion pump (plastic Black pump head)</t>
    <phoneticPr fontId="10" type="noConversion"/>
  </si>
  <si>
    <t>3x3x8''</t>
  </si>
  <si>
    <t>Taupe</t>
    <phoneticPr fontId="10" type="noConversion"/>
  </si>
  <si>
    <t>NS71-4211</t>
    <phoneticPr fontId="2" type="noConversion"/>
  </si>
  <si>
    <t>4.5x2.5x4.375''</t>
  </si>
  <si>
    <t>NS71-4212</t>
  </si>
  <si>
    <t>3x3x4.375''</t>
  </si>
  <si>
    <t>NS71-4213</t>
  </si>
  <si>
    <t>5.75x3.875x1''</t>
  </si>
  <si>
    <t>NS71-4214</t>
  </si>
  <si>
    <t>NS71-4215</t>
  </si>
  <si>
    <t>NS71-4216</t>
  </si>
  <si>
    <t xml:space="preserve">Martha Stewart Everyday </t>
  </si>
  <si>
    <t>Martha Stewart (Bath) 5%</t>
  </si>
  <si>
    <t xml:space="preserve">Endsleigh </t>
    <phoneticPr fontId="10" type="noConversion"/>
  </si>
  <si>
    <t>Lotion pump (plastic Black pump head) with wood top</t>
    <phoneticPr fontId="10" type="noConversion"/>
  </si>
  <si>
    <t>Resin and wood</t>
    <phoneticPr fontId="10" type="noConversion"/>
  </si>
  <si>
    <t>3 x3 x8.075''</t>
  </si>
  <si>
    <t>Black</t>
    <phoneticPr fontId="10" type="noConversion"/>
  </si>
  <si>
    <t>MTE71-0775</t>
  </si>
  <si>
    <t xml:space="preserve">Toothbrush holder with  wood </t>
    <phoneticPr fontId="10" type="noConversion"/>
  </si>
  <si>
    <t>4.5x2.5x4.125''</t>
  </si>
  <si>
    <t>MTE71-0776</t>
  </si>
  <si>
    <t xml:space="preserve">Tumbler  with  wood </t>
    <phoneticPr fontId="10" type="noConversion"/>
  </si>
  <si>
    <t>3x3x4.25''</t>
  </si>
  <si>
    <t>MTE71-0777</t>
  </si>
  <si>
    <t xml:space="preserve">Soap dish with  wood </t>
    <phoneticPr fontId="10" type="noConversion"/>
  </si>
  <si>
    <t>MTE71-0778</t>
  </si>
  <si>
    <t>MTE71-0779</t>
  </si>
  <si>
    <r>
      <t xml:space="preserve">Resin </t>
    </r>
    <r>
      <rPr>
        <sz val="11"/>
        <color rgb="FFFF0000"/>
        <rFont val="Calibri"/>
        <family val="2"/>
      </rPr>
      <t xml:space="preserve"> without</t>
    </r>
    <r>
      <rPr>
        <sz val="11"/>
        <rFont val="Calibri"/>
        <family val="2"/>
      </rPr>
      <t xml:space="preserve"> </t>
    </r>
    <r>
      <rPr>
        <sz val="11"/>
        <color rgb="FFFF0000"/>
        <rFont val="Calibri"/>
        <family val="2"/>
      </rPr>
      <t>wood</t>
    </r>
  </si>
  <si>
    <t>MTE71-0780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</si>
</sst>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¥&quot;* #,##0.00_ ;_ &quot;¥&quot;* \-#,##0.00_ ;_ &quot;¥&quot;* &quot;-&quot;??_ ;_ @_ "/>
    <numFmt numFmtId="43" formatCode="_ * #,##0.00_ ;_ * \-#,##0.00_ ;_ * &quot;-&quot;??_ ;_ @_ "/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"/>
    <numFmt numFmtId="180" formatCode="0.0_ "/>
    <numFmt numFmtId="181" formatCode="\$#,##0.00;\-\$#,##0.00"/>
    <numFmt numFmtId="182" formatCode="0.0_);[Red]\(0.0\)"/>
    <numFmt numFmtId="183" formatCode="#,##0_ "/>
    <numFmt numFmtId="184" formatCode="0.0%"/>
    <numFmt numFmtId="185" formatCode="0.00000"/>
    <numFmt numFmtId="186" formatCode="0.0000"/>
  </numFmts>
  <fonts count="1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1"/>
      <name val="Arial"/>
      <family val="2"/>
    </font>
    <font>
      <sz val="11"/>
      <name val="Microsoft YaHei"/>
      <family val="2"/>
      <charset val="134"/>
    </font>
    <font>
      <sz val="11"/>
      <color theme="1"/>
      <name val="Aptos Display"/>
      <family val="2"/>
    </font>
    <font>
      <sz val="10"/>
      <color theme="1"/>
      <name val="Aptos Display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6" fillId="0" borderId="0"/>
    <xf numFmtId="179" fontId="9" fillId="0" borderId="0"/>
    <xf numFmtId="44" fontId="1" fillId="0" borderId="0" applyFont="0" applyFill="0" applyBorder="0" applyAlignment="0" applyProtection="0">
      <alignment vertical="center"/>
    </xf>
    <xf numFmtId="179" fontId="9" fillId="0" borderId="0"/>
    <xf numFmtId="179" fontId="6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79" fontId="1" fillId="0" borderId="0"/>
    <xf numFmtId="179" fontId="9" fillId="0" borderId="0">
      <alignment vertical="center"/>
    </xf>
    <xf numFmtId="179" fontId="1" fillId="0" borderId="0"/>
    <xf numFmtId="179" fontId="1" fillId="0" borderId="0"/>
  </cellStyleXfs>
  <cellXfs count="10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4" xfId="0" applyNumberForma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4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77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78" fontId="7" fillId="0" borderId="4" xfId="2" applyNumberFormat="1" applyFont="1" applyBorder="1" applyAlignment="1">
      <alignment wrapText="1"/>
    </xf>
    <xf numFmtId="2" fontId="8" fillId="0" borderId="4" xfId="2" applyNumberFormat="1" applyFont="1" applyBorder="1" applyAlignment="1">
      <alignment wrapText="1"/>
    </xf>
    <xf numFmtId="1" fontId="7" fillId="0" borderId="4" xfId="2" applyNumberFormat="1" applyFont="1" applyBorder="1" applyAlignment="1">
      <alignment wrapText="1"/>
    </xf>
    <xf numFmtId="176" fontId="7" fillId="0" borderId="4" xfId="2" applyNumberFormat="1" applyFont="1" applyBorder="1" applyAlignment="1">
      <alignment wrapText="1"/>
    </xf>
    <xf numFmtId="10" fontId="4" fillId="0" borderId="4" xfId="0" applyNumberFormat="1" applyFont="1" applyBorder="1" applyAlignment="1">
      <alignment horizontal="center" wrapText="1"/>
    </xf>
    <xf numFmtId="176" fontId="7" fillId="4" borderId="4" xfId="2" applyNumberFormat="1" applyFont="1" applyFill="1" applyBorder="1" applyAlignment="1">
      <alignment wrapText="1"/>
    </xf>
    <xf numFmtId="176" fontId="8" fillId="0" borderId="4" xfId="2" applyNumberFormat="1" applyFont="1" applyBorder="1" applyAlignment="1">
      <alignment wrapText="1"/>
    </xf>
    <xf numFmtId="176" fontId="7" fillId="2" borderId="4" xfId="2" applyNumberFormat="1" applyFont="1" applyFill="1" applyBorder="1" applyAlignment="1">
      <alignment wrapText="1"/>
    </xf>
    <xf numFmtId="10" fontId="7" fillId="2" borderId="4" xfId="2" applyNumberFormat="1" applyFont="1" applyFill="1" applyBorder="1" applyAlignment="1">
      <alignment wrapText="1"/>
    </xf>
    <xf numFmtId="176" fontId="8" fillId="6" borderId="4" xfId="2" applyNumberFormat="1" applyFont="1" applyFill="1" applyBorder="1" applyAlignment="1">
      <alignment wrapText="1"/>
    </xf>
    <xf numFmtId="176" fontId="4" fillId="2" borderId="4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4" xfId="2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4" xfId="0" applyBorder="1"/>
    <xf numFmtId="179" fontId="1" fillId="0" borderId="2" xfId="3" applyFont="1" applyBorder="1" applyAlignment="1">
      <alignment vertical="center" wrapText="1"/>
    </xf>
    <xf numFmtId="179" fontId="1" fillId="0" borderId="1" xfId="3" applyFont="1" applyBorder="1" applyAlignment="1">
      <alignment vertical="center" wrapText="1"/>
    </xf>
    <xf numFmtId="179" fontId="1" fillId="0" borderId="4" xfId="3" applyFont="1" applyBorder="1" applyAlignment="1">
      <alignment vertical="center" wrapText="1"/>
    </xf>
    <xf numFmtId="0" fontId="1" fillId="0" borderId="4" xfId="1" applyBorder="1" applyAlignment="1">
      <alignment wrapText="1"/>
    </xf>
    <xf numFmtId="180" fontId="1" fillId="7" borderId="4" xfId="3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4" borderId="4" xfId="0" applyFill="1" applyBorder="1" applyAlignment="1">
      <alignment wrapText="1"/>
    </xf>
    <xf numFmtId="49" fontId="0" fillId="0" borderId="4" xfId="0" applyNumberFormat="1" applyBorder="1"/>
    <xf numFmtId="181" fontId="0" fillId="4" borderId="1" xfId="0" applyNumberFormat="1" applyFill="1" applyBorder="1" applyAlignment="1">
      <alignment horizontal="center" vertical="center"/>
    </xf>
    <xf numFmtId="0" fontId="1" fillId="0" borderId="2" xfId="4" applyNumberFormat="1" applyFont="1" applyBorder="1" applyAlignment="1">
      <alignment vertical="center"/>
    </xf>
    <xf numFmtId="182" fontId="1" fillId="0" borderId="3" xfId="5" applyNumberFormat="1" applyFont="1" applyBorder="1" applyAlignment="1">
      <alignment horizontal="center" vertical="center"/>
    </xf>
    <xf numFmtId="182" fontId="1" fillId="0" borderId="4" xfId="5" applyNumberFormat="1" applyFont="1" applyBorder="1" applyAlignment="1">
      <alignment horizontal="center" vertical="center"/>
    </xf>
    <xf numFmtId="2" fontId="0" fillId="0" borderId="4" xfId="0" applyNumberFormat="1" applyBorder="1"/>
    <xf numFmtId="183" fontId="1" fillId="0" borderId="4" xfId="6" applyNumberFormat="1" applyFont="1" applyBorder="1" applyAlignment="1">
      <alignment horizontal="center" vertical="center" wrapText="1"/>
    </xf>
    <xf numFmtId="178" fontId="0" fillId="8" borderId="4" xfId="0" applyNumberFormat="1" applyFill="1" applyBorder="1"/>
    <xf numFmtId="1" fontId="0" fillId="8" borderId="4" xfId="0" applyNumberFormat="1" applyFill="1" applyBorder="1"/>
    <xf numFmtId="3" fontId="0" fillId="0" borderId="4" xfId="0" applyNumberFormat="1" applyBorder="1"/>
    <xf numFmtId="176" fontId="0" fillId="8" borderId="4" xfId="0" applyNumberFormat="1" applyFill="1" applyBorder="1"/>
    <xf numFmtId="182" fontId="12" fillId="0" borderId="4" xfId="7" applyNumberFormat="1" applyFont="1" applyBorder="1"/>
    <xf numFmtId="184" fontId="12" fillId="0" borderId="4" xfId="7" applyNumberFormat="1" applyFont="1" applyBorder="1" applyAlignment="1">
      <alignment horizontal="center"/>
    </xf>
    <xf numFmtId="10" fontId="0" fillId="0" borderId="4" xfId="0" applyNumberFormat="1" applyBorder="1"/>
    <xf numFmtId="176" fontId="0" fillId="0" borderId="4" xfId="0" applyNumberFormat="1" applyBorder="1"/>
    <xf numFmtId="10" fontId="0" fillId="8" borderId="4" xfId="8" applyNumberFormat="1" applyFont="1" applyFill="1" applyBorder="1" applyAlignment="1"/>
    <xf numFmtId="26" fontId="3" fillId="9" borderId="4" xfId="0" applyNumberFormat="1" applyFont="1" applyFill="1" applyBorder="1"/>
    <xf numFmtId="26" fontId="0" fillId="0" borderId="4" xfId="0" applyNumberFormat="1" applyBorder="1"/>
    <xf numFmtId="183" fontId="1" fillId="0" borderId="4" xfId="9" applyNumberFormat="1" applyFont="1" applyFill="1" applyBorder="1" applyAlignment="1">
      <alignment vertical="center"/>
    </xf>
    <xf numFmtId="2" fontId="0" fillId="8" borderId="4" xfId="0" applyNumberFormat="1" applyFill="1" applyBorder="1"/>
    <xf numFmtId="179" fontId="1" fillId="0" borderId="4" xfId="10" applyBorder="1" applyAlignment="1">
      <alignment vertical="center"/>
    </xf>
    <xf numFmtId="179" fontId="1" fillId="0" borderId="4" xfId="10" applyBorder="1" applyAlignment="1">
      <alignment vertical="center" wrapText="1"/>
    </xf>
    <xf numFmtId="182" fontId="1" fillId="0" borderId="3" xfId="11" applyNumberFormat="1" applyFont="1" applyBorder="1" applyAlignment="1">
      <alignment horizontal="center" vertical="center"/>
    </xf>
    <xf numFmtId="182" fontId="1" fillId="0" borderId="4" xfId="11" applyNumberFormat="1" applyFont="1" applyBorder="1" applyAlignment="1">
      <alignment horizontal="center" vertical="center"/>
    </xf>
    <xf numFmtId="0" fontId="13" fillId="0" borderId="4" xfId="7" applyFont="1" applyBorder="1" applyAlignment="1">
      <alignment horizontal="left"/>
    </xf>
    <xf numFmtId="185" fontId="0" fillId="8" borderId="4" xfId="0" applyNumberFormat="1" applyFill="1" applyBorder="1"/>
    <xf numFmtId="26" fontId="0" fillId="4" borderId="4" xfId="0" applyNumberFormat="1" applyFill="1" applyBorder="1"/>
    <xf numFmtId="179" fontId="1" fillId="0" borderId="4" xfId="10" applyBorder="1" applyAlignment="1">
      <alignment horizontal="left" vertical="center" wrapText="1"/>
    </xf>
    <xf numFmtId="182" fontId="1" fillId="0" borderId="3" xfId="6" applyNumberFormat="1" applyFont="1" applyBorder="1" applyAlignment="1">
      <alignment horizontal="center" vertical="center" wrapText="1"/>
    </xf>
    <xf numFmtId="182" fontId="1" fillId="0" borderId="4" xfId="6" applyNumberFormat="1" applyFont="1" applyBorder="1" applyAlignment="1">
      <alignment horizontal="center" vertical="center" wrapText="1"/>
    </xf>
    <xf numFmtId="179" fontId="1" fillId="0" borderId="4" xfId="10" applyBorder="1" applyAlignment="1">
      <alignment wrapText="1"/>
    </xf>
    <xf numFmtId="0" fontId="0" fillId="0" borderId="4" xfId="0" applyBorder="1" applyAlignment="1">
      <alignment horizontal="center" wrapText="1"/>
    </xf>
    <xf numFmtId="0" fontId="1" fillId="0" borderId="1" xfId="3" applyNumberFormat="1" applyFont="1" applyBorder="1" applyAlignment="1">
      <alignment horizontal="left" vertical="center" wrapText="1"/>
    </xf>
    <xf numFmtId="0" fontId="1" fillId="0" borderId="4" xfId="3" applyNumberFormat="1" applyFont="1" applyBorder="1" applyAlignment="1">
      <alignment horizontal="left" vertical="center" wrapText="1"/>
    </xf>
    <xf numFmtId="0" fontId="1" fillId="0" borderId="4" xfId="3" applyNumberFormat="1" applyFont="1" applyBorder="1" applyAlignment="1">
      <alignment vertical="center" wrapText="1"/>
    </xf>
    <xf numFmtId="0" fontId="0" fillId="9" borderId="4" xfId="0" applyFill="1" applyBorder="1" applyAlignment="1">
      <alignment wrapText="1"/>
    </xf>
    <xf numFmtId="176" fontId="0" fillId="4" borderId="1" xfId="0" applyNumberFormat="1" applyFill="1" applyBorder="1" applyAlignment="1">
      <alignment horizontal="center" vertical="center" wrapText="1"/>
    </xf>
    <xf numFmtId="0" fontId="1" fillId="0" borderId="4" xfId="5" applyNumberFormat="1" applyFont="1" applyBorder="1" applyAlignment="1">
      <alignment vertical="center"/>
    </xf>
    <xf numFmtId="0" fontId="3" fillId="0" borderId="4" xfId="12" applyNumberFormat="1" applyFont="1" applyBorder="1" applyAlignment="1">
      <alignment horizontal="center" vertical="center"/>
    </xf>
    <xf numFmtId="176" fontId="0" fillId="9" borderId="4" xfId="0" applyNumberFormat="1" applyFill="1" applyBorder="1" applyAlignment="1">
      <alignment horizontal="center" wrapText="1"/>
    </xf>
    <xf numFmtId="10" fontId="0" fillId="8" borderId="4" xfId="8" applyNumberFormat="1" applyFont="1" applyFill="1" applyBorder="1" applyAlignment="1">
      <alignment wrapText="1"/>
    </xf>
    <xf numFmtId="0" fontId="1" fillId="0" borderId="4" xfId="9" applyNumberFormat="1" applyFont="1" applyFill="1" applyBorder="1" applyAlignment="1">
      <alignment horizontal="center" vertical="center"/>
    </xf>
    <xf numFmtId="179" fontId="1" fillId="0" borderId="4" xfId="13" applyBorder="1" applyAlignment="1">
      <alignment vertical="center"/>
    </xf>
    <xf numFmtId="179" fontId="1" fillId="0" borderId="4" xfId="10" applyBorder="1" applyAlignment="1">
      <alignment horizontal="center" wrapText="1"/>
    </xf>
    <xf numFmtId="0" fontId="3" fillId="0" borderId="4" xfId="11" applyNumberFormat="1" applyFont="1" applyBorder="1" applyAlignment="1">
      <alignment horizontal="center" vertical="center"/>
    </xf>
    <xf numFmtId="0" fontId="1" fillId="0" borderId="4" xfId="6" applyNumberFormat="1" applyFont="1" applyBorder="1" applyAlignment="1">
      <alignment horizontal="center" vertical="center" wrapText="1"/>
    </xf>
    <xf numFmtId="0" fontId="3" fillId="0" borderId="4" xfId="6" applyNumberFormat="1" applyFont="1" applyBorder="1" applyAlignment="1">
      <alignment horizontal="center" vertical="center" wrapText="1"/>
    </xf>
    <xf numFmtId="10" fontId="0" fillId="0" borderId="4" xfId="0" applyNumberFormat="1" applyBorder="1" applyAlignment="1">
      <alignment wrapText="1"/>
    </xf>
    <xf numFmtId="0" fontId="6" fillId="4" borderId="4" xfId="0" applyFont="1" applyFill="1" applyBorder="1" applyAlignment="1">
      <alignment horizontal="center"/>
    </xf>
    <xf numFmtId="182" fontId="1" fillId="0" borderId="4" xfId="10" applyNumberFormat="1" applyBorder="1" applyAlignment="1">
      <alignment horizontal="center" vertical="center" shrinkToFit="1"/>
    </xf>
    <xf numFmtId="176" fontId="0" fillId="4" borderId="4" xfId="0" applyNumberFormat="1" applyFill="1" applyBorder="1" applyAlignment="1">
      <alignment wrapText="1"/>
    </xf>
    <xf numFmtId="182" fontId="1" fillId="0" borderId="3" xfId="10" applyNumberFormat="1" applyBorder="1" applyAlignment="1">
      <alignment horizontal="center" vertical="center" shrinkToFit="1"/>
    </xf>
    <xf numFmtId="186" fontId="0" fillId="8" borderId="4" xfId="0" applyNumberFormat="1" applyFill="1" applyBorder="1"/>
    <xf numFmtId="0" fontId="6" fillId="4" borderId="4" xfId="0" applyFont="1" applyFill="1" applyBorder="1"/>
    <xf numFmtId="176" fontId="3" fillId="4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14">
    <cellStyle name="Comma 2" xfId="9" xr:uid="{5D83B61C-3300-4691-AE3D-271196D9F15B}"/>
    <cellStyle name="Currency 2" xfId="4" xr:uid="{49780A40-C742-4E35-AC09-35D224818D5E}"/>
    <cellStyle name="Normal 2" xfId="1" xr:uid="{DA62C5BF-10F9-48AB-93BE-670A9E5BC1C7}"/>
    <cellStyle name="Normal 2 18 2" xfId="2" xr:uid="{8FCDB238-BDB3-4A21-9863-DA04890650F5}"/>
    <cellStyle name="Normal 2 2 2" xfId="12" xr:uid="{93562486-661D-4931-AFC2-58728202E279}"/>
    <cellStyle name="Normal 2 32" xfId="5" xr:uid="{9FC8B904-779F-484E-BA73-687E5F35FEFF}"/>
    <cellStyle name="Normal 3" xfId="13" xr:uid="{BCB7B73A-6960-4A38-9BAE-FAE1B0FB40D0}"/>
    <cellStyle name="Normal 4" xfId="7" xr:uid="{DB582EED-3D09-4E95-B248-252D6860CA59}"/>
    <cellStyle name="Normal 5" xfId="10" xr:uid="{F3B5F5A5-578F-4187-9FD0-C8DD858F128D}"/>
    <cellStyle name="Percent 2" xfId="8" xr:uid="{1BA0F6E6-2A15-44AA-9B0B-761F90E5B4D5}"/>
    <cellStyle name="常规" xfId="0" builtinId="0"/>
    <cellStyle name="常规_quotation-Mercury  3.22.2011 (for BBB) 3" xfId="11" xr:uid="{9E256758-6677-4B4F-9FF2-45CB4CDE672A}"/>
    <cellStyle name="常规_quotation-Mercury  3.22.2011 (for BBB)_BBB Spring 12 Styleout Belize - Heather 102111 2" xfId="3" xr:uid="{46A8E7B1-6C28-41A4-BE8B-7D87D92A8430}"/>
    <cellStyle name="样式 1 2 2" xfId="6" xr:uid="{FFEC6BEC-1359-49E4-85CC-56771C60F6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237324</xdr:colOff>
      <xdr:row>3</xdr:row>
      <xdr:rowOff>70555</xdr:rowOff>
    </xdr:from>
    <xdr:to>
      <xdr:col>1</xdr:col>
      <xdr:colOff>2298293</xdr:colOff>
      <xdr:row>5</xdr:row>
      <xdr:rowOff>45091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8A99AAB-96A2-4C7E-9AAE-2D0DF9F67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48524" y="1937455"/>
          <a:ext cx="2060969" cy="6095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410504</xdr:colOff>
      <xdr:row>7</xdr:row>
      <xdr:rowOff>301465</xdr:rowOff>
    </xdr:from>
    <xdr:to>
      <xdr:col>1</xdr:col>
      <xdr:colOff>2546413</xdr:colOff>
      <xdr:row>11</xdr:row>
      <xdr:rowOff>115435</xdr:rowOff>
    </xdr:to>
    <xdr:pic>
      <xdr:nvPicPr>
        <xdr:cNvPr id="3" name="图片 13">
          <a:extLst>
            <a:ext uri="{FF2B5EF4-FFF2-40B4-BE49-F238E27FC236}">
              <a16:creationId xmlns:a16="http://schemas.microsoft.com/office/drawing/2014/main" id="{BA72E558-671A-4E05-B1EB-FC6E1AD90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1704" y="3755865"/>
          <a:ext cx="2135909" cy="1083970"/>
        </a:xfrm>
        <a:prstGeom prst="rect">
          <a:avLst/>
        </a:prstGeom>
      </xdr:spPr>
    </xdr:pic>
    <xdr:clientData/>
  </xdr:twoCellAnchor>
  <xdr:twoCellAnchor editAs="oneCell">
    <xdr:from>
      <xdr:col>1</xdr:col>
      <xdr:colOff>256565</xdr:colOff>
      <xdr:row>15</xdr:row>
      <xdr:rowOff>10222</xdr:rowOff>
    </xdr:from>
    <xdr:to>
      <xdr:col>1</xdr:col>
      <xdr:colOff>2379647</xdr:colOff>
      <xdr:row>17</xdr:row>
      <xdr:rowOff>160354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BE742BE6-43B7-470E-9E07-019DD20BC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67765" y="6322122"/>
          <a:ext cx="2123082" cy="78513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288636</xdr:colOff>
      <xdr:row>20</xdr:row>
      <xdr:rowOff>179596</xdr:rowOff>
    </xdr:from>
    <xdr:to>
      <xdr:col>1</xdr:col>
      <xdr:colOff>2486398</xdr:colOff>
      <xdr:row>22</xdr:row>
      <xdr:rowOff>307878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3DD7508-5CD2-4B9B-8A5E-E24AF4A1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9836" y="8396496"/>
          <a:ext cx="2197762" cy="763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237322</xdr:colOff>
      <xdr:row>26</xdr:row>
      <xdr:rowOff>115454</xdr:rowOff>
    </xdr:from>
    <xdr:to>
      <xdr:col>1</xdr:col>
      <xdr:colOff>2491491</xdr:colOff>
      <xdr:row>29</xdr:row>
      <xdr:rowOff>89798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1B44FD60-8ED1-4D34-914A-9EF43356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48522" y="10554854"/>
          <a:ext cx="2254169" cy="92684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oss%20June%20POE%20BA%20Quote%20Sheet%20-%2020260226.xlsx" TargetMode="External"/><Relationship Id="rId1" Type="http://schemas.openxmlformats.org/officeDocument/2006/relationships/externalLinkPath" Target="/Users/liujie/Downloads/Ross%20June%20POE%20BA%20Quote%20Sheet%20-%20202602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Sunny 2.26"/>
      <sheetName val="Item"/>
      <sheetName val="last everyday order"/>
      <sheetName val="Last hot door order"/>
      <sheetName val="ValueSelect"/>
      <sheetName val="Data"/>
      <sheetName val="Customer Brand"/>
    </sheetNames>
    <sheetDataSet>
      <sheetData sheetId="0"/>
      <sheetData sheetId="1">
        <row r="4">
          <cell r="Q4">
            <v>2.08</v>
          </cell>
        </row>
        <row r="5">
          <cell r="Q5">
            <v>1.78</v>
          </cell>
        </row>
        <row r="6">
          <cell r="Q6">
            <v>1.61</v>
          </cell>
        </row>
        <row r="7">
          <cell r="Q7">
            <v>1.61</v>
          </cell>
        </row>
        <row r="8">
          <cell r="Q8">
            <v>4.68</v>
          </cell>
        </row>
        <row r="9">
          <cell r="Q9">
            <v>1.66</v>
          </cell>
        </row>
        <row r="11">
          <cell r="Q11">
            <v>1.99</v>
          </cell>
        </row>
        <row r="12">
          <cell r="Q12">
            <v>1.57</v>
          </cell>
        </row>
        <row r="13">
          <cell r="Q13">
            <v>1.46</v>
          </cell>
        </row>
        <row r="14">
          <cell r="Q14">
            <v>1.46</v>
          </cell>
        </row>
        <row r="15">
          <cell r="Q15">
            <v>1.78</v>
          </cell>
        </row>
        <row r="16">
          <cell r="Q16">
            <v>3.6</v>
          </cell>
        </row>
        <row r="18">
          <cell r="Q18">
            <v>1.75</v>
          </cell>
        </row>
        <row r="19">
          <cell r="Q19">
            <v>1.49</v>
          </cell>
        </row>
        <row r="20">
          <cell r="Q20">
            <v>1.38</v>
          </cell>
        </row>
        <row r="21">
          <cell r="Q21">
            <v>1.38</v>
          </cell>
        </row>
        <row r="22">
          <cell r="Q22">
            <v>3.45</v>
          </cell>
        </row>
        <row r="23">
          <cell r="Q23">
            <v>1.66</v>
          </cell>
        </row>
        <row r="25">
          <cell r="Q25">
            <v>1.75</v>
          </cell>
        </row>
        <row r="26">
          <cell r="Q26">
            <v>1.49</v>
          </cell>
        </row>
        <row r="27">
          <cell r="Q27">
            <v>1.38</v>
          </cell>
        </row>
        <row r="28">
          <cell r="Q28">
            <v>1.38</v>
          </cell>
        </row>
        <row r="29">
          <cell r="Q29">
            <v>3.45</v>
          </cell>
        </row>
        <row r="30">
          <cell r="Q30">
            <v>1.66</v>
          </cell>
        </row>
        <row r="32">
          <cell r="Q32">
            <v>2.0499999999999998</v>
          </cell>
        </row>
        <row r="33">
          <cell r="Q33">
            <v>1.77</v>
          </cell>
        </row>
        <row r="34">
          <cell r="Q34">
            <v>1.65</v>
          </cell>
        </row>
        <row r="35">
          <cell r="Q35">
            <v>1.65</v>
          </cell>
        </row>
        <row r="36">
          <cell r="Q36">
            <v>4.42</v>
          </cell>
        </row>
        <row r="37">
          <cell r="Q37">
            <v>1.66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0C9E-C5E6-4584-A173-783A293C914A}">
  <dimension ref="A1:BJ31"/>
  <sheetViews>
    <sheetView tabSelected="1" topLeftCell="AW20" zoomScale="99" zoomScaleNormal="99" workbookViewId="0">
      <selection activeCell="BD26" sqref="BD26"/>
    </sheetView>
  </sheetViews>
  <sheetFormatPr defaultColWidth="9.1796875" defaultRowHeight="14.5"/>
  <cols>
    <col min="1" max="1" width="10.1796875" style="1" customWidth="1"/>
    <col min="2" max="2" width="41.26953125" style="2" customWidth="1"/>
    <col min="3" max="3" width="8.453125" style="2" hidden="1" customWidth="1"/>
    <col min="4" max="4" width="10.54296875" style="2" customWidth="1"/>
    <col min="5" max="5" width="18.7265625" style="2" customWidth="1"/>
    <col min="6" max="6" width="16.26953125" style="2" customWidth="1"/>
    <col min="7" max="7" width="9.1796875" style="2" customWidth="1"/>
    <col min="8" max="8" width="14.453125" style="2" customWidth="1"/>
    <col min="9" max="9" width="17.453125" style="2" hidden="1" customWidth="1"/>
    <col min="10" max="10" width="12.54296875" style="2" customWidth="1"/>
    <col min="11" max="11" width="8.453125" style="3" hidden="1" customWidth="1"/>
    <col min="12" max="12" width="11.1796875" style="2" customWidth="1"/>
    <col min="13" max="13" width="7.81640625" style="2" customWidth="1"/>
    <col min="14" max="14" width="6.1796875" style="2" customWidth="1"/>
    <col min="15" max="15" width="8.54296875" style="2" customWidth="1"/>
    <col min="16" max="16" width="13.453125" style="2" customWidth="1"/>
    <col min="17" max="17" width="16.54296875" style="2" customWidth="1"/>
    <col min="18" max="18" width="8.81640625" style="2" customWidth="1"/>
    <col min="19" max="19" width="8.54296875" style="5" customWidth="1"/>
    <col min="20" max="21" width="9.453125" style="2" customWidth="1"/>
    <col min="22" max="22" width="8.1796875" style="97" customWidth="1"/>
    <col min="23" max="23" width="8.81640625" style="97" customWidth="1"/>
    <col min="24" max="24" width="8.54296875" style="97" customWidth="1"/>
    <col min="25" max="25" width="8.1796875" style="97" customWidth="1"/>
    <col min="26" max="26" width="8.81640625" style="97" customWidth="1"/>
    <col min="27" max="27" width="7.1796875" style="97" customWidth="1"/>
    <col min="28" max="28" width="9" style="98" customWidth="1"/>
    <col min="29" max="29" width="6.1796875" style="99" customWidth="1"/>
    <col min="30" max="30" width="10" style="100" customWidth="1"/>
    <col min="31" max="31" width="10" style="98" customWidth="1"/>
    <col min="32" max="32" width="9.81640625" style="99" customWidth="1"/>
    <col min="33" max="33" width="11.54296875" style="2" customWidth="1"/>
    <col min="34" max="34" width="8.81640625" style="5" customWidth="1"/>
    <col min="35" max="35" width="18" style="2" customWidth="1"/>
    <col min="36" max="36" width="8.453125" style="4" customWidth="1"/>
    <col min="37" max="37" width="9" style="5" customWidth="1"/>
    <col min="38" max="38" width="8.453125" style="5" customWidth="1"/>
    <col min="39" max="39" width="7.81640625" style="4" customWidth="1"/>
    <col min="40" max="40" width="10.54296875" style="5" customWidth="1"/>
    <col min="41" max="41" width="8.1796875" style="4" customWidth="1"/>
    <col min="42" max="43" width="9.1796875" style="5" customWidth="1"/>
    <col min="44" max="44" width="11.54296875" style="4" customWidth="1"/>
    <col min="45" max="45" width="10.81640625" style="5" customWidth="1"/>
    <col min="46" max="46" width="7.81640625" style="5" customWidth="1"/>
    <col min="47" max="47" width="9.54296875" style="5" customWidth="1"/>
    <col min="48" max="48" width="7.81640625" style="5" customWidth="1"/>
    <col min="49" max="49" width="12.1796875" style="5" customWidth="1"/>
    <col min="50" max="51" width="9.1796875" style="2" customWidth="1"/>
    <col min="52" max="52" width="10.1796875" style="5" customWidth="1"/>
    <col min="53" max="53" width="9.1796875" style="2"/>
    <col min="54" max="54" width="12.54296875" style="5" customWidth="1"/>
    <col min="55" max="55" width="14.453125" style="5" customWidth="1"/>
    <col min="56" max="56" width="11.81640625" style="5" customWidth="1"/>
    <col min="57" max="57" width="15.81640625" style="2" customWidth="1"/>
    <col min="58" max="59" width="9.1796875" style="2" customWidth="1"/>
    <col min="60" max="60" width="10.90625" style="2" customWidth="1"/>
    <col min="61" max="61" width="15.81640625" style="2" customWidth="1"/>
    <col min="62" max="16384" width="9.1796875" style="2"/>
  </cols>
  <sheetData>
    <row r="1" spans="1:62" ht="68.150000000000006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2" t="s">
        <v>17</v>
      </c>
      <c r="S1" s="13" t="s">
        <v>18</v>
      </c>
      <c r="T1" s="14" t="s">
        <v>19</v>
      </c>
      <c r="U1" s="7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7" t="s">
        <v>32</v>
      </c>
      <c r="AH1" s="21" t="s">
        <v>33</v>
      </c>
      <c r="AI1" s="7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7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2" customFormat="1" ht="25" customHeight="1">
      <c r="A2" s="33">
        <v>1</v>
      </c>
      <c r="B2" s="101"/>
      <c r="C2" s="34"/>
      <c r="D2" s="35" t="s">
        <v>62</v>
      </c>
      <c r="E2" s="34" t="s">
        <v>63</v>
      </c>
      <c r="F2" s="34" t="s">
        <v>64</v>
      </c>
      <c r="G2" s="35" t="s">
        <v>65</v>
      </c>
      <c r="H2" s="36" t="s">
        <v>66</v>
      </c>
      <c r="I2" s="37" t="s">
        <v>66</v>
      </c>
      <c r="J2" s="37" t="s">
        <v>67</v>
      </c>
      <c r="K2" s="38"/>
      <c r="L2" s="39" t="s">
        <v>68</v>
      </c>
      <c r="M2" s="37" t="s">
        <v>69</v>
      </c>
      <c r="N2" s="34"/>
      <c r="O2" s="40"/>
      <c r="P2" s="41" t="s">
        <v>70</v>
      </c>
      <c r="Q2" s="42"/>
      <c r="R2" s="34" t="s">
        <v>71</v>
      </c>
      <c r="S2" s="43">
        <f>'[1]Sunny 2.26'!Q4</f>
        <v>2.08</v>
      </c>
      <c r="T2" s="34" t="s">
        <v>72</v>
      </c>
      <c r="U2" s="35" t="s">
        <v>73</v>
      </c>
      <c r="V2" s="44">
        <v>38.5</v>
      </c>
      <c r="W2" s="44">
        <v>22</v>
      </c>
      <c r="X2" s="44">
        <v>22.5</v>
      </c>
      <c r="Y2" s="45">
        <v>16</v>
      </c>
      <c r="Z2" s="46">
        <v>8</v>
      </c>
      <c r="AA2" s="46">
        <v>20.5</v>
      </c>
      <c r="AB2" s="47">
        <v>10</v>
      </c>
      <c r="AC2" s="48">
        <v>3</v>
      </c>
      <c r="AD2" s="49">
        <f>IF(Y2="","",Y2*Z2*AA2/1000000)</f>
        <v>2.624E-3</v>
      </c>
      <c r="AE2" s="47">
        <v>53</v>
      </c>
      <c r="AF2" s="50">
        <f>IF(AC2="","",AE2/AD2*AC2)</f>
        <v>60594.512195121948</v>
      </c>
      <c r="AG2" s="51">
        <v>2250</v>
      </c>
      <c r="AH2" s="52">
        <f>IF(ISERROR(AG2/AF2),"",AG2/AF2)</f>
        <v>3.7132075471698119E-2</v>
      </c>
      <c r="AI2" s="53" t="s">
        <v>74</v>
      </c>
      <c r="AJ2" s="54">
        <f>1.8%+20%</f>
        <v>0.21800000000000003</v>
      </c>
      <c r="AK2" s="52">
        <f t="shared" ref="AK2:AK31" si="0">IF(ISERROR(S2*AJ2),"",S2*AJ2)</f>
        <v>0.45344000000000007</v>
      </c>
      <c r="AL2" s="52">
        <f t="shared" ref="AL2:AL31" si="1">IF(ISERROR(S2+AH2+AK2),"",S2+AH2+AK2)</f>
        <v>2.5705720754716981</v>
      </c>
      <c r="AM2" s="55">
        <v>0.01</v>
      </c>
      <c r="AN2" s="52">
        <f t="shared" ref="AN2:AN31" si="2">IF(ISERROR(AW2*AM2),"",AW2*AM2)</f>
        <v>3.9E-2</v>
      </c>
      <c r="AO2" s="55">
        <v>0.06</v>
      </c>
      <c r="AP2" s="52">
        <f t="shared" ref="AP2:AP31" si="3">IF(ISERROR(AW2*AO2),"",AW2*AO2)</f>
        <v>0.23399999999999999</v>
      </c>
      <c r="AQ2" s="56">
        <v>0</v>
      </c>
      <c r="AR2" s="55">
        <v>0</v>
      </c>
      <c r="AS2" s="52">
        <f t="shared" ref="AS2:AS31" si="4">IF(ISERROR(AW2*AR2),"",AW2*AR2)</f>
        <v>0</v>
      </c>
      <c r="AT2" s="52">
        <f t="shared" ref="AT2:AT31" si="5">IF(ISERROR(AN2+AP2+AS2),"",AN2+AP2+AS2)</f>
        <v>0.27299999999999996</v>
      </c>
      <c r="AU2" s="52">
        <f t="shared" ref="AU2:AU31" si="6">IF(ISERROR(AL2+AT2),"",AL2+AT2)</f>
        <v>2.8435720754716982</v>
      </c>
      <c r="AV2" s="57">
        <f t="shared" ref="AV2:AV31" si="7">IF(ISERROR((AW2-AU2)/AW2),"",(AW2-AU2)/AW2)</f>
        <v>0.27087895500725684</v>
      </c>
      <c r="AW2" s="58">
        <v>3.9</v>
      </c>
      <c r="AX2" s="59">
        <v>12.99</v>
      </c>
      <c r="AY2" s="57">
        <f>IF(ISERROR((AX2-AW2)/AX2),"",(AX2-AW2)/AX2)</f>
        <v>0.69976905311778292</v>
      </c>
      <c r="AZ2" s="6"/>
      <c r="BA2" s="60">
        <v>2400</v>
      </c>
      <c r="BB2" s="52">
        <f>IF(ISERROR(AU2*BA2),"",AU2*BA2)</f>
        <v>6824.5729811320762</v>
      </c>
      <c r="BC2" s="52">
        <f>IF(ISERROR(AW2*BA2),"",AW2*BA2)</f>
        <v>9360</v>
      </c>
      <c r="BD2" s="52">
        <f>IF(ISERROR(AX2*BA2),"",AX2*BA2)</f>
        <v>31176</v>
      </c>
      <c r="BE2" s="61">
        <v>15.25</v>
      </c>
      <c r="BF2" s="34">
        <v>11.3</v>
      </c>
      <c r="BG2" s="34"/>
      <c r="BH2" s="62" t="s">
        <v>75</v>
      </c>
      <c r="BI2" s="37" t="s">
        <v>76</v>
      </c>
      <c r="BJ2" s="63" t="s">
        <v>77</v>
      </c>
    </row>
    <row r="3" spans="1:62" customFormat="1" ht="25" customHeight="1">
      <c r="A3" s="33">
        <v>2</v>
      </c>
      <c r="B3" s="102"/>
      <c r="C3" s="34"/>
      <c r="D3" s="35" t="s">
        <v>62</v>
      </c>
      <c r="E3" s="34" t="s">
        <v>63</v>
      </c>
      <c r="F3" s="34" t="s">
        <v>64</v>
      </c>
      <c r="G3" s="35" t="s">
        <v>65</v>
      </c>
      <c r="H3" s="36" t="s">
        <v>78</v>
      </c>
      <c r="I3" s="37" t="s">
        <v>78</v>
      </c>
      <c r="J3" s="37" t="s">
        <v>67</v>
      </c>
      <c r="K3" s="38"/>
      <c r="L3" s="39" t="s">
        <v>79</v>
      </c>
      <c r="M3" s="37" t="s">
        <v>69</v>
      </c>
      <c r="N3" s="34"/>
      <c r="O3" s="40"/>
      <c r="P3" s="41" t="s">
        <v>80</v>
      </c>
      <c r="Q3" s="42"/>
      <c r="R3" s="34" t="s">
        <v>71</v>
      </c>
      <c r="S3" s="43">
        <f>'[1]Sunny 2.26'!Q5</f>
        <v>1.78</v>
      </c>
      <c r="T3" s="34" t="s">
        <v>72</v>
      </c>
      <c r="U3" s="35" t="s">
        <v>73</v>
      </c>
      <c r="V3" s="44">
        <v>38.5</v>
      </c>
      <c r="W3" s="44">
        <v>22</v>
      </c>
      <c r="X3" s="44">
        <v>22.5</v>
      </c>
      <c r="Y3" s="64">
        <v>22</v>
      </c>
      <c r="Z3" s="65">
        <v>7</v>
      </c>
      <c r="AA3" s="65">
        <v>11</v>
      </c>
      <c r="AB3" s="47">
        <v>10</v>
      </c>
      <c r="AC3" s="48">
        <v>2</v>
      </c>
      <c r="AD3" s="49">
        <f t="shared" ref="AD3:AD31" si="8">IF(Y3="","",Y3*Z3*AA3/1000000)</f>
        <v>1.694E-3</v>
      </c>
      <c r="AE3" s="47">
        <v>53</v>
      </c>
      <c r="AF3" s="50">
        <f t="shared" ref="AF3:AF31" si="9">IF(AC3="","",AE3/AD3*AC3)</f>
        <v>62573.789846517117</v>
      </c>
      <c r="AG3" s="51">
        <v>2250</v>
      </c>
      <c r="AH3" s="52">
        <f t="shared" ref="AH3:AH31" si="10">IF(ISERROR(AG3/AF3),"",AG3/AF3)</f>
        <v>3.5957547169811324E-2</v>
      </c>
      <c r="AI3" s="66" t="s">
        <v>81</v>
      </c>
      <c r="AJ3" s="54">
        <f>3.4%+20%</f>
        <v>0.23400000000000001</v>
      </c>
      <c r="AK3" s="52">
        <f t="shared" si="0"/>
        <v>0.41652000000000006</v>
      </c>
      <c r="AL3" s="52">
        <f t="shared" si="1"/>
        <v>2.2324775471698115</v>
      </c>
      <c r="AM3" s="55">
        <v>0.01</v>
      </c>
      <c r="AN3" s="52">
        <f t="shared" si="2"/>
        <v>3.3000000000000002E-2</v>
      </c>
      <c r="AO3" s="55">
        <v>0.06</v>
      </c>
      <c r="AP3" s="52">
        <f t="shared" si="3"/>
        <v>0.19799999999999998</v>
      </c>
      <c r="AQ3" s="56">
        <v>0</v>
      </c>
      <c r="AR3" s="55">
        <v>0</v>
      </c>
      <c r="AS3" s="52">
        <f t="shared" si="4"/>
        <v>0</v>
      </c>
      <c r="AT3" s="52">
        <f t="shared" si="5"/>
        <v>0.23099999999999998</v>
      </c>
      <c r="AU3" s="52">
        <f t="shared" si="6"/>
        <v>2.4634775471698114</v>
      </c>
      <c r="AV3" s="57">
        <f t="shared" si="7"/>
        <v>0.25349165237278437</v>
      </c>
      <c r="AW3" s="58">
        <v>3.3</v>
      </c>
      <c r="AX3" s="59"/>
      <c r="AY3" s="57"/>
      <c r="AZ3" s="6"/>
      <c r="BA3" s="60">
        <v>1600</v>
      </c>
      <c r="BB3" s="52">
        <f t="shared" ref="BB3:BB31" si="11">IF(ISERROR(AU3*BA3),"",AU3*BA3)</f>
        <v>3941.5640754716983</v>
      </c>
      <c r="BC3" s="52">
        <f t="shared" ref="BC3:BC31" si="12">IF(ISERROR(AW3*BA3),"",AW3*BA3)</f>
        <v>5280</v>
      </c>
      <c r="BD3" s="52">
        <f t="shared" ref="BD3:BD31" si="13">IF(ISERROR(AX3*BA3),"",AX3*BA3)</f>
        <v>0</v>
      </c>
      <c r="BE3" s="61">
        <v>15.25</v>
      </c>
      <c r="BF3" s="34">
        <v>11.3</v>
      </c>
      <c r="BG3" s="34"/>
      <c r="BH3" s="62" t="s">
        <v>75</v>
      </c>
      <c r="BI3" s="37" t="s">
        <v>76</v>
      </c>
      <c r="BJ3" s="63" t="s">
        <v>77</v>
      </c>
    </row>
    <row r="4" spans="1:62" customFormat="1" ht="25" customHeight="1">
      <c r="A4" s="33">
        <v>3</v>
      </c>
      <c r="B4" s="102"/>
      <c r="C4" s="34"/>
      <c r="D4" s="35" t="s">
        <v>62</v>
      </c>
      <c r="E4" s="34" t="s">
        <v>63</v>
      </c>
      <c r="F4" s="34" t="s">
        <v>64</v>
      </c>
      <c r="G4" s="35" t="s">
        <v>65</v>
      </c>
      <c r="H4" s="36" t="s">
        <v>82</v>
      </c>
      <c r="I4" s="37" t="s">
        <v>82</v>
      </c>
      <c r="J4" s="37" t="s">
        <v>67</v>
      </c>
      <c r="K4" s="38"/>
      <c r="L4" s="39" t="s">
        <v>83</v>
      </c>
      <c r="M4" s="37" t="s">
        <v>69</v>
      </c>
      <c r="N4" s="34"/>
      <c r="O4" s="40"/>
      <c r="P4" s="41" t="s">
        <v>84</v>
      </c>
      <c r="Q4" s="42"/>
      <c r="R4" s="34" t="s">
        <v>71</v>
      </c>
      <c r="S4" s="43">
        <f>'[1]Sunny 2.26'!Q6</f>
        <v>1.61</v>
      </c>
      <c r="T4" s="34" t="s">
        <v>72</v>
      </c>
      <c r="U4" s="35" t="s">
        <v>73</v>
      </c>
      <c r="V4" s="44">
        <v>38.5</v>
      </c>
      <c r="W4" s="44">
        <v>22</v>
      </c>
      <c r="X4" s="44">
        <v>22.5</v>
      </c>
      <c r="Y4" s="45">
        <v>8</v>
      </c>
      <c r="Z4" s="46">
        <v>8</v>
      </c>
      <c r="AA4" s="46">
        <v>11</v>
      </c>
      <c r="AB4" s="47">
        <v>10</v>
      </c>
      <c r="AC4" s="48">
        <v>1</v>
      </c>
      <c r="AD4" s="49">
        <f t="shared" si="8"/>
        <v>7.0399999999999998E-4</v>
      </c>
      <c r="AE4" s="47">
        <v>53</v>
      </c>
      <c r="AF4" s="50">
        <f t="shared" si="9"/>
        <v>75284.090909090912</v>
      </c>
      <c r="AG4" s="51">
        <v>2250</v>
      </c>
      <c r="AH4" s="52">
        <f t="shared" si="10"/>
        <v>2.9886792452830189E-2</v>
      </c>
      <c r="AI4" s="66" t="s">
        <v>81</v>
      </c>
      <c r="AJ4" s="54">
        <f t="shared" ref="AJ4:AJ7" si="14">3.4%+20%</f>
        <v>0.23400000000000001</v>
      </c>
      <c r="AK4" s="52">
        <f t="shared" si="0"/>
        <v>0.37674000000000002</v>
      </c>
      <c r="AL4" s="52">
        <f t="shared" si="1"/>
        <v>2.0166267924528301</v>
      </c>
      <c r="AM4" s="55">
        <v>0.01</v>
      </c>
      <c r="AN4" s="52">
        <f t="shared" si="2"/>
        <v>0.03</v>
      </c>
      <c r="AO4" s="55">
        <v>0.06</v>
      </c>
      <c r="AP4" s="52">
        <f t="shared" si="3"/>
        <v>0.18</v>
      </c>
      <c r="AQ4" s="56">
        <v>0</v>
      </c>
      <c r="AR4" s="55">
        <v>0</v>
      </c>
      <c r="AS4" s="52">
        <f t="shared" si="4"/>
        <v>0</v>
      </c>
      <c r="AT4" s="52">
        <f t="shared" si="5"/>
        <v>0.21</v>
      </c>
      <c r="AU4" s="52">
        <f t="shared" si="6"/>
        <v>2.22662679245283</v>
      </c>
      <c r="AV4" s="57">
        <f t="shared" si="7"/>
        <v>0.25779106918238998</v>
      </c>
      <c r="AW4" s="58">
        <v>3</v>
      </c>
      <c r="AX4" s="59"/>
      <c r="AY4" s="57"/>
      <c r="AZ4" s="6"/>
      <c r="BA4" s="60">
        <v>800</v>
      </c>
      <c r="BB4" s="52">
        <f t="shared" si="11"/>
        <v>1781.3014339622641</v>
      </c>
      <c r="BC4" s="52">
        <f t="shared" si="12"/>
        <v>2400</v>
      </c>
      <c r="BD4" s="52">
        <f t="shared" si="13"/>
        <v>0</v>
      </c>
      <c r="BE4" s="61">
        <v>15.25</v>
      </c>
      <c r="BF4" s="34">
        <v>11.3</v>
      </c>
      <c r="BG4" s="34"/>
      <c r="BH4" s="62" t="s">
        <v>75</v>
      </c>
      <c r="BI4" s="37" t="s">
        <v>76</v>
      </c>
      <c r="BJ4" s="63" t="s">
        <v>77</v>
      </c>
    </row>
    <row r="5" spans="1:62" customFormat="1" ht="25" customHeight="1">
      <c r="A5" s="33">
        <v>4</v>
      </c>
      <c r="B5" s="102"/>
      <c r="C5" s="34"/>
      <c r="D5" s="35" t="s">
        <v>62</v>
      </c>
      <c r="E5" s="34" t="s">
        <v>63</v>
      </c>
      <c r="F5" s="34" t="s">
        <v>64</v>
      </c>
      <c r="G5" s="35" t="s">
        <v>65</v>
      </c>
      <c r="H5" s="36" t="s">
        <v>85</v>
      </c>
      <c r="I5" s="37" t="s">
        <v>85</v>
      </c>
      <c r="J5" s="37" t="s">
        <v>67</v>
      </c>
      <c r="K5" s="38"/>
      <c r="L5" s="39" t="s">
        <v>86</v>
      </c>
      <c r="M5" s="37" t="s">
        <v>69</v>
      </c>
      <c r="N5" s="34"/>
      <c r="O5" s="40"/>
      <c r="P5" s="41" t="s">
        <v>87</v>
      </c>
      <c r="Q5" s="42"/>
      <c r="R5" s="34" t="s">
        <v>71</v>
      </c>
      <c r="S5" s="43">
        <f>'[1]Sunny 2.26'!Q7</f>
        <v>1.61</v>
      </c>
      <c r="T5" s="34" t="s">
        <v>72</v>
      </c>
      <c r="U5" s="35" t="s">
        <v>73</v>
      </c>
      <c r="V5" s="44">
        <v>38.5</v>
      </c>
      <c r="W5" s="44">
        <v>22</v>
      </c>
      <c r="X5" s="44">
        <v>22.5</v>
      </c>
      <c r="Y5" s="45">
        <v>14</v>
      </c>
      <c r="Z5" s="46">
        <v>10.5</v>
      </c>
      <c r="AA5" s="46">
        <v>2.5</v>
      </c>
      <c r="AB5" s="47">
        <v>10</v>
      </c>
      <c r="AC5" s="48">
        <v>1</v>
      </c>
      <c r="AD5" s="67">
        <f t="shared" si="8"/>
        <v>3.6749999999999999E-4</v>
      </c>
      <c r="AE5" s="47">
        <v>53</v>
      </c>
      <c r="AF5" s="50">
        <f t="shared" si="9"/>
        <v>144217.68707482994</v>
      </c>
      <c r="AG5" s="51">
        <v>2250</v>
      </c>
      <c r="AH5" s="52">
        <f t="shared" si="10"/>
        <v>1.5601415094339622E-2</v>
      </c>
      <c r="AI5" s="66" t="s">
        <v>81</v>
      </c>
      <c r="AJ5" s="54">
        <f t="shared" si="14"/>
        <v>0.23400000000000001</v>
      </c>
      <c r="AK5" s="52">
        <f t="shared" si="0"/>
        <v>0.37674000000000002</v>
      </c>
      <c r="AL5" s="52">
        <f t="shared" si="1"/>
        <v>2.0023414150943397</v>
      </c>
      <c r="AM5" s="55">
        <v>0.01</v>
      </c>
      <c r="AN5" s="52">
        <f t="shared" si="2"/>
        <v>3.2000000000000001E-2</v>
      </c>
      <c r="AO5" s="55">
        <v>0.06</v>
      </c>
      <c r="AP5" s="52">
        <f t="shared" si="3"/>
        <v>0.192</v>
      </c>
      <c r="AQ5" s="56">
        <v>0</v>
      </c>
      <c r="AR5" s="55">
        <v>0</v>
      </c>
      <c r="AS5" s="52">
        <f t="shared" si="4"/>
        <v>0</v>
      </c>
      <c r="AT5" s="52">
        <f t="shared" si="5"/>
        <v>0.224</v>
      </c>
      <c r="AU5" s="52">
        <f t="shared" si="6"/>
        <v>2.2263414150943399</v>
      </c>
      <c r="AV5" s="57">
        <f t="shared" si="7"/>
        <v>0.30426830778301883</v>
      </c>
      <c r="AW5" s="58">
        <v>3.2</v>
      </c>
      <c r="AX5" s="59"/>
      <c r="AY5" s="57"/>
      <c r="AZ5" s="6"/>
      <c r="BA5" s="60">
        <v>800</v>
      </c>
      <c r="BB5" s="52">
        <f t="shared" si="11"/>
        <v>1781.0731320754719</v>
      </c>
      <c r="BC5" s="52">
        <f t="shared" si="12"/>
        <v>2560</v>
      </c>
      <c r="BD5" s="52">
        <f t="shared" si="13"/>
        <v>0</v>
      </c>
      <c r="BE5" s="61">
        <v>15.25</v>
      </c>
      <c r="BF5" s="34">
        <v>11.3</v>
      </c>
      <c r="BG5" s="34"/>
      <c r="BH5" s="62" t="s">
        <v>75</v>
      </c>
      <c r="BI5" s="37" t="s">
        <v>76</v>
      </c>
      <c r="BJ5" s="63" t="s">
        <v>77</v>
      </c>
    </row>
    <row r="6" spans="1:62" customFormat="1" ht="25" customHeight="1">
      <c r="A6" s="33">
        <v>5</v>
      </c>
      <c r="B6" s="102"/>
      <c r="C6" s="34"/>
      <c r="D6" s="35" t="s">
        <v>62</v>
      </c>
      <c r="E6" s="34" t="s">
        <v>63</v>
      </c>
      <c r="F6" s="34" t="s">
        <v>64</v>
      </c>
      <c r="G6" s="35" t="s">
        <v>65</v>
      </c>
      <c r="H6" s="36" t="s">
        <v>88</v>
      </c>
      <c r="I6" s="37" t="s">
        <v>88</v>
      </c>
      <c r="J6" s="37" t="s">
        <v>67</v>
      </c>
      <c r="K6" s="38"/>
      <c r="L6" s="39" t="s">
        <v>89</v>
      </c>
      <c r="M6" s="37" t="s">
        <v>69</v>
      </c>
      <c r="N6" s="34"/>
      <c r="O6" s="40"/>
      <c r="P6" s="41" t="s">
        <v>90</v>
      </c>
      <c r="Q6" s="42"/>
      <c r="R6" s="34" t="s">
        <v>71</v>
      </c>
      <c r="S6" s="43">
        <f>'[1]Sunny 2.26'!Q8</f>
        <v>4.68</v>
      </c>
      <c r="T6" s="34" t="s">
        <v>72</v>
      </c>
      <c r="U6" s="35" t="s">
        <v>73</v>
      </c>
      <c r="V6" s="44">
        <v>38.5</v>
      </c>
      <c r="W6" s="44">
        <v>22</v>
      </c>
      <c r="X6" s="44">
        <v>22.5</v>
      </c>
      <c r="Y6" s="45">
        <v>23</v>
      </c>
      <c r="Z6" s="46">
        <v>17</v>
      </c>
      <c r="AA6" s="46">
        <v>11</v>
      </c>
      <c r="AB6" s="47">
        <v>10</v>
      </c>
      <c r="AC6" s="48">
        <v>1</v>
      </c>
      <c r="AD6" s="49">
        <f t="shared" si="8"/>
        <v>4.3010000000000001E-3</v>
      </c>
      <c r="AE6" s="47">
        <v>53</v>
      </c>
      <c r="AF6" s="50">
        <f t="shared" si="9"/>
        <v>12322.715647523832</v>
      </c>
      <c r="AG6" s="51">
        <v>2250</v>
      </c>
      <c r="AH6" s="52">
        <f t="shared" si="10"/>
        <v>0.18258962264150944</v>
      </c>
      <c r="AI6" s="66" t="s">
        <v>81</v>
      </c>
      <c r="AJ6" s="54">
        <f t="shared" si="14"/>
        <v>0.23400000000000001</v>
      </c>
      <c r="AK6" s="52">
        <f t="shared" si="0"/>
        <v>1.0951200000000001</v>
      </c>
      <c r="AL6" s="52">
        <f t="shared" si="1"/>
        <v>5.9577096226415094</v>
      </c>
      <c r="AM6" s="55">
        <v>0.01</v>
      </c>
      <c r="AN6" s="52">
        <f t="shared" si="2"/>
        <v>8.1500000000000003E-2</v>
      </c>
      <c r="AO6" s="55">
        <v>0.06</v>
      </c>
      <c r="AP6" s="52">
        <f t="shared" si="3"/>
        <v>0.48899999999999999</v>
      </c>
      <c r="AQ6" s="56">
        <v>0</v>
      </c>
      <c r="AR6" s="55">
        <v>0</v>
      </c>
      <c r="AS6" s="52">
        <f t="shared" si="4"/>
        <v>0</v>
      </c>
      <c r="AT6" s="52">
        <f t="shared" si="5"/>
        <v>0.57050000000000001</v>
      </c>
      <c r="AU6" s="52">
        <f t="shared" si="6"/>
        <v>6.5282096226415094</v>
      </c>
      <c r="AV6" s="57">
        <f t="shared" si="7"/>
        <v>0.19899268433846515</v>
      </c>
      <c r="AW6" s="68">
        <v>8.15</v>
      </c>
      <c r="AX6" s="59"/>
      <c r="AY6" s="57"/>
      <c r="AZ6" s="6"/>
      <c r="BA6" s="60">
        <v>800</v>
      </c>
      <c r="BB6" s="52">
        <f t="shared" si="11"/>
        <v>5222.5676981132074</v>
      </c>
      <c r="BC6" s="52">
        <f t="shared" si="12"/>
        <v>6520</v>
      </c>
      <c r="BD6" s="52">
        <f t="shared" si="13"/>
        <v>0</v>
      </c>
      <c r="BE6" s="61">
        <v>15.25</v>
      </c>
      <c r="BF6" s="34">
        <v>11.3</v>
      </c>
      <c r="BG6" s="34"/>
      <c r="BH6" s="62" t="s">
        <v>75</v>
      </c>
      <c r="BI6" s="37" t="s">
        <v>76</v>
      </c>
      <c r="BJ6" s="63" t="s">
        <v>77</v>
      </c>
    </row>
    <row r="7" spans="1:62" customFormat="1" ht="25" customHeight="1">
      <c r="A7" s="33">
        <v>6</v>
      </c>
      <c r="B7" s="103"/>
      <c r="C7" s="34"/>
      <c r="D7" s="35" t="s">
        <v>62</v>
      </c>
      <c r="E7" s="34" t="s">
        <v>63</v>
      </c>
      <c r="F7" s="34" t="s">
        <v>64</v>
      </c>
      <c r="G7" s="35" t="s">
        <v>65</v>
      </c>
      <c r="H7" s="36" t="s">
        <v>91</v>
      </c>
      <c r="I7" s="37" t="s">
        <v>91</v>
      </c>
      <c r="J7" s="37" t="s">
        <v>92</v>
      </c>
      <c r="K7" s="38"/>
      <c r="L7" s="69" t="s">
        <v>93</v>
      </c>
      <c r="M7" s="37" t="s">
        <v>69</v>
      </c>
      <c r="N7" s="34"/>
      <c r="O7" s="40"/>
      <c r="P7" s="41" t="s">
        <v>94</v>
      </c>
      <c r="Q7" s="42"/>
      <c r="R7" s="34" t="s">
        <v>71</v>
      </c>
      <c r="S7" s="43">
        <f>'[1]Sunny 2.26'!Q9</f>
        <v>1.66</v>
      </c>
      <c r="T7" s="34" t="s">
        <v>72</v>
      </c>
      <c r="U7" s="35" t="s">
        <v>73</v>
      </c>
      <c r="V7" s="44">
        <v>38.5</v>
      </c>
      <c r="W7" s="44">
        <v>22</v>
      </c>
      <c r="X7" s="44">
        <v>22.5</v>
      </c>
      <c r="Y7" s="70">
        <v>10.5</v>
      </c>
      <c r="Z7" s="71">
        <v>7</v>
      </c>
      <c r="AA7" s="71">
        <v>18</v>
      </c>
      <c r="AB7" s="47">
        <v>10</v>
      </c>
      <c r="AC7" s="48">
        <v>1</v>
      </c>
      <c r="AD7" s="49">
        <f t="shared" si="8"/>
        <v>1.323E-3</v>
      </c>
      <c r="AE7" s="47">
        <v>53</v>
      </c>
      <c r="AF7" s="50">
        <f t="shared" si="9"/>
        <v>40060.468631897202</v>
      </c>
      <c r="AG7" s="51">
        <v>2250</v>
      </c>
      <c r="AH7" s="52">
        <f t="shared" si="10"/>
        <v>5.6165094339622641E-2</v>
      </c>
      <c r="AI7" s="66" t="s">
        <v>81</v>
      </c>
      <c r="AJ7" s="54">
        <f t="shared" si="14"/>
        <v>0.23400000000000001</v>
      </c>
      <c r="AK7" s="52">
        <f t="shared" si="0"/>
        <v>0.38844000000000001</v>
      </c>
      <c r="AL7" s="52">
        <f t="shared" si="1"/>
        <v>2.1046050943396226</v>
      </c>
      <c r="AM7" s="55">
        <v>0.01</v>
      </c>
      <c r="AN7" s="52">
        <f t="shared" si="2"/>
        <v>3.15E-2</v>
      </c>
      <c r="AO7" s="55">
        <v>0.06</v>
      </c>
      <c r="AP7" s="52">
        <f t="shared" si="3"/>
        <v>0.189</v>
      </c>
      <c r="AQ7" s="56">
        <v>0</v>
      </c>
      <c r="AR7" s="55">
        <v>0</v>
      </c>
      <c r="AS7" s="52">
        <f t="shared" si="4"/>
        <v>0</v>
      </c>
      <c r="AT7" s="52">
        <f t="shared" si="5"/>
        <v>0.2205</v>
      </c>
      <c r="AU7" s="52">
        <f t="shared" si="6"/>
        <v>2.3251050943396225</v>
      </c>
      <c r="AV7" s="57">
        <f t="shared" si="7"/>
        <v>0.26187139862234204</v>
      </c>
      <c r="AW7" s="58">
        <v>3.15</v>
      </c>
      <c r="AX7" s="59"/>
      <c r="AY7" s="57"/>
      <c r="AZ7" s="6"/>
      <c r="BA7" s="60">
        <v>800</v>
      </c>
      <c r="BB7" s="52">
        <f t="shared" si="11"/>
        <v>1860.084075471698</v>
      </c>
      <c r="BC7" s="52">
        <f t="shared" si="12"/>
        <v>2520</v>
      </c>
      <c r="BD7" s="52">
        <f t="shared" si="13"/>
        <v>0</v>
      </c>
      <c r="BE7" s="61">
        <v>15.25</v>
      </c>
      <c r="BF7" s="34">
        <v>11.3</v>
      </c>
      <c r="BG7" s="34"/>
      <c r="BH7" s="62" t="s">
        <v>75</v>
      </c>
      <c r="BI7" s="37" t="s">
        <v>76</v>
      </c>
      <c r="BJ7" s="63" t="s">
        <v>77</v>
      </c>
    </row>
    <row r="8" spans="1:62" ht="25" customHeight="1">
      <c r="A8" s="73">
        <v>8</v>
      </c>
      <c r="B8" s="104"/>
      <c r="C8" s="40"/>
      <c r="D8" s="35" t="s">
        <v>62</v>
      </c>
      <c r="E8" s="34" t="s">
        <v>63</v>
      </c>
      <c r="F8" s="34" t="s">
        <v>64</v>
      </c>
      <c r="G8" s="35" t="s">
        <v>95</v>
      </c>
      <c r="H8" s="74" t="s">
        <v>96</v>
      </c>
      <c r="I8" s="75" t="s">
        <v>96</v>
      </c>
      <c r="J8" s="76" t="s">
        <v>97</v>
      </c>
      <c r="K8" s="38"/>
      <c r="L8" s="75" t="s">
        <v>98</v>
      </c>
      <c r="M8" s="72" t="s">
        <v>99</v>
      </c>
      <c r="N8" s="40"/>
      <c r="O8" s="40"/>
      <c r="P8" s="77" t="s">
        <v>100</v>
      </c>
      <c r="Q8" s="77" t="s">
        <v>101</v>
      </c>
      <c r="R8" s="34" t="s">
        <v>71</v>
      </c>
      <c r="S8" s="78">
        <f>'[1]Sunny 2.26'!Q11</f>
        <v>1.99</v>
      </c>
      <c r="T8" s="34" t="s">
        <v>72</v>
      </c>
      <c r="U8" s="35" t="s">
        <v>102</v>
      </c>
      <c r="V8" s="79">
        <v>33</v>
      </c>
      <c r="W8" s="79">
        <v>25.5</v>
      </c>
      <c r="X8" s="79">
        <v>23</v>
      </c>
      <c r="Y8" s="80">
        <v>17</v>
      </c>
      <c r="Z8" s="80">
        <v>8.5</v>
      </c>
      <c r="AA8" s="80">
        <v>22</v>
      </c>
      <c r="AB8" s="47">
        <v>10</v>
      </c>
      <c r="AC8" s="48">
        <v>3</v>
      </c>
      <c r="AD8" s="49">
        <f t="shared" si="8"/>
        <v>3.179E-3</v>
      </c>
      <c r="AE8" s="47">
        <v>53</v>
      </c>
      <c r="AF8" s="50">
        <f t="shared" si="9"/>
        <v>50015.728216420262</v>
      </c>
      <c r="AG8" s="51">
        <v>2250</v>
      </c>
      <c r="AH8" s="52">
        <f t="shared" si="10"/>
        <v>4.4985849056603772E-2</v>
      </c>
      <c r="AI8" s="53" t="s">
        <v>74</v>
      </c>
      <c r="AJ8" s="54">
        <f>1.8%+20%</f>
        <v>0.21800000000000003</v>
      </c>
      <c r="AK8" s="52">
        <f t="shared" si="0"/>
        <v>0.43382000000000004</v>
      </c>
      <c r="AL8" s="52">
        <f t="shared" si="1"/>
        <v>2.4688058490566038</v>
      </c>
      <c r="AM8" s="55">
        <v>0.01</v>
      </c>
      <c r="AN8" s="52">
        <f t="shared" si="2"/>
        <v>3.4500000000000003E-2</v>
      </c>
      <c r="AO8" s="55">
        <v>0.06</v>
      </c>
      <c r="AP8" s="52">
        <f t="shared" si="3"/>
        <v>0.20699999999999999</v>
      </c>
      <c r="AQ8" s="56">
        <v>0</v>
      </c>
      <c r="AR8" s="55">
        <v>0</v>
      </c>
      <c r="AS8" s="52">
        <f t="shared" si="4"/>
        <v>0</v>
      </c>
      <c r="AT8" s="52">
        <f t="shared" si="5"/>
        <v>0.24149999999999999</v>
      </c>
      <c r="AU8" s="52">
        <f t="shared" si="6"/>
        <v>2.7103058490566037</v>
      </c>
      <c r="AV8" s="57">
        <f t="shared" si="7"/>
        <v>0.21440410172272362</v>
      </c>
      <c r="AW8" s="81">
        <v>3.45</v>
      </c>
      <c r="AX8" s="6"/>
      <c r="AY8" s="82"/>
      <c r="AZ8" s="6"/>
      <c r="BA8" s="83">
        <v>2400</v>
      </c>
      <c r="BB8" s="52">
        <f t="shared" si="11"/>
        <v>6504.7340377358487</v>
      </c>
      <c r="BC8" s="52">
        <f t="shared" si="12"/>
        <v>8280</v>
      </c>
      <c r="BD8" s="52">
        <f t="shared" si="13"/>
        <v>0</v>
      </c>
      <c r="BE8" s="61">
        <v>15.48</v>
      </c>
      <c r="BF8" s="40"/>
      <c r="BG8" s="40"/>
      <c r="BH8" s="84" t="s">
        <v>75</v>
      </c>
      <c r="BI8" s="85" t="s">
        <v>76</v>
      </c>
      <c r="BJ8" s="72" t="s">
        <v>103</v>
      </c>
    </row>
    <row r="9" spans="1:62" ht="25" customHeight="1">
      <c r="A9" s="73">
        <v>9</v>
      </c>
      <c r="B9" s="105"/>
      <c r="C9" s="40"/>
      <c r="D9" s="35" t="s">
        <v>62</v>
      </c>
      <c r="E9" s="34" t="s">
        <v>63</v>
      </c>
      <c r="F9" s="34" t="s">
        <v>64</v>
      </c>
      <c r="G9" s="35" t="s">
        <v>95</v>
      </c>
      <c r="H9" s="74" t="s">
        <v>104</v>
      </c>
      <c r="I9" s="75" t="s">
        <v>104</v>
      </c>
      <c r="J9" s="76" t="s">
        <v>97</v>
      </c>
      <c r="K9" s="38"/>
      <c r="L9" s="75" t="s">
        <v>105</v>
      </c>
      <c r="M9" s="72" t="s">
        <v>99</v>
      </c>
      <c r="N9" s="40"/>
      <c r="O9" s="40"/>
      <c r="P9" s="77" t="s">
        <v>106</v>
      </c>
      <c r="Q9" s="77" t="s">
        <v>107</v>
      </c>
      <c r="R9" s="34" t="s">
        <v>71</v>
      </c>
      <c r="S9" s="78">
        <f>'[1]Sunny 2.26'!Q12</f>
        <v>1.57</v>
      </c>
      <c r="T9" s="34" t="s">
        <v>72</v>
      </c>
      <c r="U9" s="35" t="s">
        <v>102</v>
      </c>
      <c r="V9" s="79">
        <v>33</v>
      </c>
      <c r="W9" s="79">
        <v>25.5</v>
      </c>
      <c r="X9" s="79">
        <v>23</v>
      </c>
      <c r="Y9" s="86">
        <v>14</v>
      </c>
      <c r="Z9" s="86">
        <v>12</v>
      </c>
      <c r="AA9" s="86">
        <v>13</v>
      </c>
      <c r="AB9" s="47">
        <v>10</v>
      </c>
      <c r="AC9" s="87">
        <v>2</v>
      </c>
      <c r="AD9" s="49">
        <f t="shared" si="8"/>
        <v>2.1840000000000002E-3</v>
      </c>
      <c r="AE9" s="47">
        <v>53</v>
      </c>
      <c r="AF9" s="50">
        <f t="shared" si="9"/>
        <v>48534.79853479853</v>
      </c>
      <c r="AG9" s="51">
        <v>2250</v>
      </c>
      <c r="AH9" s="52">
        <f t="shared" si="10"/>
        <v>4.635849056603774E-2</v>
      </c>
      <c r="AI9" s="66" t="s">
        <v>81</v>
      </c>
      <c r="AJ9" s="54">
        <f>3.4%+20%</f>
        <v>0.23400000000000001</v>
      </c>
      <c r="AK9" s="52">
        <f t="shared" si="0"/>
        <v>0.36738000000000004</v>
      </c>
      <c r="AL9" s="52">
        <f t="shared" si="1"/>
        <v>1.9837384905660378</v>
      </c>
      <c r="AM9" s="55">
        <v>0.01</v>
      </c>
      <c r="AN9" s="52">
        <f t="shared" si="2"/>
        <v>0.03</v>
      </c>
      <c r="AO9" s="55">
        <v>0.06</v>
      </c>
      <c r="AP9" s="52">
        <f t="shared" si="3"/>
        <v>0.18</v>
      </c>
      <c r="AQ9" s="56">
        <v>0</v>
      </c>
      <c r="AR9" s="55">
        <v>0</v>
      </c>
      <c r="AS9" s="52">
        <f t="shared" si="4"/>
        <v>0</v>
      </c>
      <c r="AT9" s="52">
        <f t="shared" si="5"/>
        <v>0.21</v>
      </c>
      <c r="AU9" s="52">
        <f t="shared" si="6"/>
        <v>2.1937384905660378</v>
      </c>
      <c r="AV9" s="57">
        <f t="shared" si="7"/>
        <v>0.2687538364779874</v>
      </c>
      <c r="AW9" s="81">
        <v>3</v>
      </c>
      <c r="AX9" s="6"/>
      <c r="AY9" s="82"/>
      <c r="AZ9" s="6"/>
      <c r="BA9" s="83">
        <v>1600</v>
      </c>
      <c r="BB9" s="52">
        <f t="shared" si="11"/>
        <v>3509.9815849056604</v>
      </c>
      <c r="BC9" s="52">
        <f t="shared" si="12"/>
        <v>4800</v>
      </c>
      <c r="BD9" s="52">
        <f t="shared" si="13"/>
        <v>0</v>
      </c>
      <c r="BE9" s="61">
        <v>15.48</v>
      </c>
      <c r="BF9" s="40"/>
      <c r="BG9" s="40"/>
      <c r="BH9" s="84" t="s">
        <v>75</v>
      </c>
      <c r="BI9" s="85" t="s">
        <v>76</v>
      </c>
      <c r="BJ9" s="72" t="s">
        <v>103</v>
      </c>
    </row>
    <row r="10" spans="1:62" ht="25" customHeight="1">
      <c r="A10" s="73">
        <v>10</v>
      </c>
      <c r="B10" s="105"/>
      <c r="C10" s="40"/>
      <c r="D10" s="35" t="s">
        <v>62</v>
      </c>
      <c r="E10" s="34" t="s">
        <v>63</v>
      </c>
      <c r="F10" s="34" t="s">
        <v>64</v>
      </c>
      <c r="G10" s="35" t="s">
        <v>95</v>
      </c>
      <c r="H10" s="74" t="s">
        <v>108</v>
      </c>
      <c r="I10" s="75" t="s">
        <v>108</v>
      </c>
      <c r="J10" s="76" t="s">
        <v>97</v>
      </c>
      <c r="K10" s="38"/>
      <c r="L10" s="75" t="s">
        <v>109</v>
      </c>
      <c r="M10" s="72" t="s">
        <v>99</v>
      </c>
      <c r="N10" s="40"/>
      <c r="O10" s="40"/>
      <c r="P10" s="77" t="s">
        <v>110</v>
      </c>
      <c r="Q10" s="77" t="s">
        <v>111</v>
      </c>
      <c r="R10" s="34" t="s">
        <v>71</v>
      </c>
      <c r="S10" s="78">
        <f>'[1]Sunny 2.26'!Q13</f>
        <v>1.46</v>
      </c>
      <c r="T10" s="34" t="s">
        <v>72</v>
      </c>
      <c r="U10" s="35" t="s">
        <v>102</v>
      </c>
      <c r="V10" s="79">
        <v>33</v>
      </c>
      <c r="W10" s="79">
        <v>25.5</v>
      </c>
      <c r="X10" s="79">
        <v>23</v>
      </c>
      <c r="Y10" s="80">
        <v>9</v>
      </c>
      <c r="Z10" s="80">
        <v>9</v>
      </c>
      <c r="AA10" s="80">
        <v>12</v>
      </c>
      <c r="AB10" s="47">
        <v>10</v>
      </c>
      <c r="AC10" s="87">
        <v>1</v>
      </c>
      <c r="AD10" s="49">
        <f t="shared" si="8"/>
        <v>9.7199999999999999E-4</v>
      </c>
      <c r="AE10" s="47">
        <v>53</v>
      </c>
      <c r="AF10" s="50">
        <f t="shared" si="9"/>
        <v>54526.748971193418</v>
      </c>
      <c r="AG10" s="51">
        <v>2250</v>
      </c>
      <c r="AH10" s="52">
        <f t="shared" si="10"/>
        <v>4.1264150943396222E-2</v>
      </c>
      <c r="AI10" s="66" t="s">
        <v>81</v>
      </c>
      <c r="AJ10" s="54">
        <f t="shared" ref="AJ10:AJ13" si="15">3.4%+20%</f>
        <v>0.23400000000000001</v>
      </c>
      <c r="AK10" s="52">
        <f t="shared" si="0"/>
        <v>0.34164</v>
      </c>
      <c r="AL10" s="52">
        <f t="shared" si="1"/>
        <v>1.8429041509433961</v>
      </c>
      <c r="AM10" s="55">
        <v>0.01</v>
      </c>
      <c r="AN10" s="52">
        <f t="shared" si="2"/>
        <v>2.75E-2</v>
      </c>
      <c r="AO10" s="55">
        <v>0.06</v>
      </c>
      <c r="AP10" s="52">
        <f t="shared" si="3"/>
        <v>0.16499999999999998</v>
      </c>
      <c r="AQ10" s="56">
        <v>0</v>
      </c>
      <c r="AR10" s="55">
        <v>0</v>
      </c>
      <c r="AS10" s="52">
        <f t="shared" si="4"/>
        <v>0</v>
      </c>
      <c r="AT10" s="52">
        <f t="shared" si="5"/>
        <v>0.19249999999999998</v>
      </c>
      <c r="AU10" s="52">
        <f t="shared" si="6"/>
        <v>2.0354041509433962</v>
      </c>
      <c r="AV10" s="57">
        <f t="shared" si="7"/>
        <v>0.25985303602058318</v>
      </c>
      <c r="AW10" s="81">
        <v>2.75</v>
      </c>
      <c r="AX10" s="6"/>
      <c r="AY10" s="82"/>
      <c r="AZ10" s="6"/>
      <c r="BA10" s="83">
        <v>800</v>
      </c>
      <c r="BB10" s="52">
        <f t="shared" si="11"/>
        <v>1628.3233207547169</v>
      </c>
      <c r="BC10" s="52">
        <f t="shared" si="12"/>
        <v>2200</v>
      </c>
      <c r="BD10" s="52">
        <f t="shared" si="13"/>
        <v>0</v>
      </c>
      <c r="BE10" s="61">
        <v>15.48</v>
      </c>
      <c r="BF10" s="40"/>
      <c r="BG10" s="40"/>
      <c r="BH10" s="84" t="s">
        <v>75</v>
      </c>
      <c r="BI10" s="85" t="s">
        <v>76</v>
      </c>
      <c r="BJ10" s="72" t="s">
        <v>103</v>
      </c>
    </row>
    <row r="11" spans="1:62" ht="25" customHeight="1">
      <c r="A11" s="73">
        <v>11</v>
      </c>
      <c r="B11" s="105"/>
      <c r="C11" s="40"/>
      <c r="D11" s="35" t="s">
        <v>62</v>
      </c>
      <c r="E11" s="34" t="s">
        <v>63</v>
      </c>
      <c r="F11" s="34" t="s">
        <v>64</v>
      </c>
      <c r="G11" s="35" t="s">
        <v>95</v>
      </c>
      <c r="H11" s="74" t="s">
        <v>112</v>
      </c>
      <c r="I11" s="75" t="s">
        <v>112</v>
      </c>
      <c r="J11" s="76" t="s">
        <v>97</v>
      </c>
      <c r="K11" s="38"/>
      <c r="L11" s="75" t="s">
        <v>113</v>
      </c>
      <c r="M11" s="72" t="s">
        <v>99</v>
      </c>
      <c r="N11" s="40"/>
      <c r="O11" s="40"/>
      <c r="P11" s="77" t="s">
        <v>114</v>
      </c>
      <c r="Q11" s="77" t="s">
        <v>115</v>
      </c>
      <c r="R11" s="34" t="s">
        <v>71</v>
      </c>
      <c r="S11" s="78">
        <f>'[1]Sunny 2.26'!Q14</f>
        <v>1.46</v>
      </c>
      <c r="T11" s="34" t="s">
        <v>72</v>
      </c>
      <c r="U11" s="35" t="s">
        <v>102</v>
      </c>
      <c r="V11" s="79">
        <v>33</v>
      </c>
      <c r="W11" s="79">
        <v>25.5</v>
      </c>
      <c r="X11" s="79">
        <v>23</v>
      </c>
      <c r="Y11" s="80">
        <v>15</v>
      </c>
      <c r="Z11" s="80">
        <v>11</v>
      </c>
      <c r="AA11" s="80">
        <v>4.5</v>
      </c>
      <c r="AB11" s="47">
        <v>10</v>
      </c>
      <c r="AC11" s="87">
        <v>1</v>
      </c>
      <c r="AD11" s="49">
        <f t="shared" si="8"/>
        <v>7.425E-4</v>
      </c>
      <c r="AE11" s="47">
        <v>53</v>
      </c>
      <c r="AF11" s="50">
        <f t="shared" si="9"/>
        <v>71380.471380471383</v>
      </c>
      <c r="AG11" s="51">
        <v>2250</v>
      </c>
      <c r="AH11" s="52">
        <f t="shared" si="10"/>
        <v>3.152122641509434E-2</v>
      </c>
      <c r="AI11" s="66" t="s">
        <v>81</v>
      </c>
      <c r="AJ11" s="54">
        <f t="shared" si="15"/>
        <v>0.23400000000000001</v>
      </c>
      <c r="AK11" s="52">
        <f t="shared" si="0"/>
        <v>0.34164</v>
      </c>
      <c r="AL11" s="52">
        <f t="shared" si="1"/>
        <v>1.8331612264150943</v>
      </c>
      <c r="AM11" s="55">
        <v>0.01</v>
      </c>
      <c r="AN11" s="52">
        <f t="shared" si="2"/>
        <v>2.75E-2</v>
      </c>
      <c r="AO11" s="55">
        <v>0.06</v>
      </c>
      <c r="AP11" s="52">
        <f t="shared" si="3"/>
        <v>0.16499999999999998</v>
      </c>
      <c r="AQ11" s="56">
        <v>0</v>
      </c>
      <c r="AR11" s="55">
        <v>0</v>
      </c>
      <c r="AS11" s="52">
        <f t="shared" si="4"/>
        <v>0</v>
      </c>
      <c r="AT11" s="52">
        <f t="shared" si="5"/>
        <v>0.19249999999999998</v>
      </c>
      <c r="AU11" s="52">
        <f t="shared" si="6"/>
        <v>2.0256612264150942</v>
      </c>
      <c r="AV11" s="57">
        <f t="shared" si="7"/>
        <v>0.26339591766723847</v>
      </c>
      <c r="AW11" s="81">
        <v>2.75</v>
      </c>
      <c r="AX11" s="6"/>
      <c r="AY11" s="82"/>
      <c r="AZ11" s="6"/>
      <c r="BA11" s="83">
        <v>800</v>
      </c>
      <c r="BB11" s="52">
        <f t="shared" si="11"/>
        <v>1620.5289811320754</v>
      </c>
      <c r="BC11" s="52">
        <f t="shared" si="12"/>
        <v>2200</v>
      </c>
      <c r="BD11" s="52">
        <f t="shared" si="13"/>
        <v>0</v>
      </c>
      <c r="BE11" s="61">
        <v>15.48</v>
      </c>
      <c r="BF11" s="40"/>
      <c r="BG11" s="40"/>
      <c r="BH11" s="84" t="s">
        <v>75</v>
      </c>
      <c r="BI11" s="85" t="s">
        <v>76</v>
      </c>
      <c r="BJ11" s="72" t="s">
        <v>103</v>
      </c>
    </row>
    <row r="12" spans="1:62" ht="25" customHeight="1">
      <c r="A12" s="73">
        <v>12</v>
      </c>
      <c r="B12" s="105"/>
      <c r="C12" s="40"/>
      <c r="D12" s="35" t="s">
        <v>62</v>
      </c>
      <c r="E12" s="34" t="s">
        <v>63</v>
      </c>
      <c r="F12" s="34" t="s">
        <v>64</v>
      </c>
      <c r="G12" s="35" t="s">
        <v>95</v>
      </c>
      <c r="H12" s="74" t="s">
        <v>116</v>
      </c>
      <c r="I12" s="75" t="s">
        <v>116</v>
      </c>
      <c r="J12" s="76" t="s">
        <v>97</v>
      </c>
      <c r="K12" s="38"/>
      <c r="L12" s="75" t="s">
        <v>117</v>
      </c>
      <c r="M12" s="72" t="s">
        <v>99</v>
      </c>
      <c r="N12" s="40"/>
      <c r="O12" s="40"/>
      <c r="P12" s="77" t="s">
        <v>118</v>
      </c>
      <c r="Q12" s="77" t="s">
        <v>119</v>
      </c>
      <c r="R12" s="34" t="s">
        <v>71</v>
      </c>
      <c r="S12" s="78">
        <f>'[1]Sunny 2.26'!Q15</f>
        <v>1.78</v>
      </c>
      <c r="T12" s="34" t="s">
        <v>72</v>
      </c>
      <c r="U12" s="35" t="s">
        <v>102</v>
      </c>
      <c r="V12" s="79">
        <v>33</v>
      </c>
      <c r="W12" s="79">
        <v>25.5</v>
      </c>
      <c r="X12" s="79">
        <v>23</v>
      </c>
      <c r="Y12" s="88">
        <v>18</v>
      </c>
      <c r="Z12" s="88">
        <v>9</v>
      </c>
      <c r="AA12" s="88">
        <v>7</v>
      </c>
      <c r="AB12" s="47">
        <v>10</v>
      </c>
      <c r="AC12" s="87">
        <v>1</v>
      </c>
      <c r="AD12" s="49">
        <f t="shared" si="8"/>
        <v>1.134E-3</v>
      </c>
      <c r="AE12" s="47">
        <v>53</v>
      </c>
      <c r="AF12" s="50">
        <f t="shared" si="9"/>
        <v>46737.213403880072</v>
      </c>
      <c r="AG12" s="51">
        <v>2250</v>
      </c>
      <c r="AH12" s="52">
        <f t="shared" si="10"/>
        <v>4.8141509433962261E-2</v>
      </c>
      <c r="AI12" s="66" t="s">
        <v>81</v>
      </c>
      <c r="AJ12" s="54">
        <f t="shared" si="15"/>
        <v>0.23400000000000001</v>
      </c>
      <c r="AK12" s="52">
        <f t="shared" si="0"/>
        <v>0.41652000000000006</v>
      </c>
      <c r="AL12" s="52">
        <f t="shared" si="1"/>
        <v>2.2446615094339624</v>
      </c>
      <c r="AM12" s="55">
        <v>0.01</v>
      </c>
      <c r="AN12" s="52">
        <f t="shared" si="2"/>
        <v>3.0499999999999999E-2</v>
      </c>
      <c r="AO12" s="55">
        <v>0.06</v>
      </c>
      <c r="AP12" s="52">
        <f t="shared" si="3"/>
        <v>0.183</v>
      </c>
      <c r="AQ12" s="56">
        <v>0</v>
      </c>
      <c r="AR12" s="55">
        <v>0</v>
      </c>
      <c r="AS12" s="52">
        <f t="shared" si="4"/>
        <v>0</v>
      </c>
      <c r="AT12" s="52">
        <f t="shared" si="5"/>
        <v>0.2135</v>
      </c>
      <c r="AU12" s="52">
        <f t="shared" si="6"/>
        <v>2.4581615094339622</v>
      </c>
      <c r="AV12" s="57">
        <f t="shared" si="7"/>
        <v>0.19404540674296317</v>
      </c>
      <c r="AW12" s="81">
        <v>3.05</v>
      </c>
      <c r="AX12" s="6"/>
      <c r="AY12" s="82"/>
      <c r="AZ12" s="6"/>
      <c r="BA12" s="83">
        <v>800</v>
      </c>
      <c r="BB12" s="52">
        <f t="shared" si="11"/>
        <v>1966.5292075471698</v>
      </c>
      <c r="BC12" s="52">
        <f t="shared" si="12"/>
        <v>2440</v>
      </c>
      <c r="BD12" s="52">
        <f t="shared" si="13"/>
        <v>0</v>
      </c>
      <c r="BE12" s="61">
        <v>15.48</v>
      </c>
      <c r="BF12" s="40"/>
      <c r="BG12" s="40"/>
      <c r="BH12" s="84" t="s">
        <v>75</v>
      </c>
      <c r="BI12" s="85" t="s">
        <v>76</v>
      </c>
      <c r="BJ12" s="72" t="s">
        <v>103</v>
      </c>
    </row>
    <row r="13" spans="1:62" ht="25" customHeight="1">
      <c r="A13" s="73">
        <v>13</v>
      </c>
      <c r="B13" s="106"/>
      <c r="C13" s="40"/>
      <c r="D13" s="35" t="s">
        <v>62</v>
      </c>
      <c r="E13" s="34" t="s">
        <v>63</v>
      </c>
      <c r="F13" s="34" t="s">
        <v>64</v>
      </c>
      <c r="G13" s="35" t="s">
        <v>95</v>
      </c>
      <c r="H13" s="74" t="s">
        <v>120</v>
      </c>
      <c r="I13" s="75" t="s">
        <v>120</v>
      </c>
      <c r="J13" s="76" t="s">
        <v>97</v>
      </c>
      <c r="K13" s="38"/>
      <c r="L13" s="75" t="s">
        <v>121</v>
      </c>
      <c r="M13" s="72" t="s">
        <v>99</v>
      </c>
      <c r="N13" s="40"/>
      <c r="O13" s="40"/>
      <c r="P13" s="77" t="s">
        <v>122</v>
      </c>
      <c r="Q13" s="77" t="s">
        <v>123</v>
      </c>
      <c r="R13" s="34" t="s">
        <v>71</v>
      </c>
      <c r="S13" s="78">
        <f>'[1]Sunny 2.26'!Q16</f>
        <v>3.6</v>
      </c>
      <c r="T13" s="34" t="s">
        <v>72</v>
      </c>
      <c r="U13" s="35" t="s">
        <v>102</v>
      </c>
      <c r="V13" s="79">
        <v>33</v>
      </c>
      <c r="W13" s="79">
        <v>25.5</v>
      </c>
      <c r="X13" s="79">
        <v>23</v>
      </c>
      <c r="Y13" s="88">
        <v>23.5</v>
      </c>
      <c r="Z13" s="88">
        <v>17.5</v>
      </c>
      <c r="AA13" s="88">
        <v>11.5</v>
      </c>
      <c r="AB13" s="47">
        <v>10</v>
      </c>
      <c r="AC13" s="87">
        <v>1</v>
      </c>
      <c r="AD13" s="49">
        <f t="shared" si="8"/>
        <v>4.7293750000000001E-3</v>
      </c>
      <c r="AE13" s="47">
        <v>53</v>
      </c>
      <c r="AF13" s="50">
        <f t="shared" si="9"/>
        <v>11206.554777322584</v>
      </c>
      <c r="AG13" s="51">
        <v>2250</v>
      </c>
      <c r="AH13" s="52">
        <f t="shared" si="10"/>
        <v>0.20077535377358491</v>
      </c>
      <c r="AI13" s="66" t="s">
        <v>81</v>
      </c>
      <c r="AJ13" s="54">
        <f t="shared" si="15"/>
        <v>0.23400000000000001</v>
      </c>
      <c r="AK13" s="52">
        <f t="shared" si="0"/>
        <v>0.84240000000000004</v>
      </c>
      <c r="AL13" s="52">
        <f t="shared" si="1"/>
        <v>4.6431753537735849</v>
      </c>
      <c r="AM13" s="55">
        <v>0.01</v>
      </c>
      <c r="AN13" s="52">
        <f t="shared" si="2"/>
        <v>5.7000000000000002E-2</v>
      </c>
      <c r="AO13" s="55">
        <v>0.06</v>
      </c>
      <c r="AP13" s="52">
        <f t="shared" si="3"/>
        <v>0.34199999999999997</v>
      </c>
      <c r="AQ13" s="56">
        <v>0</v>
      </c>
      <c r="AR13" s="55">
        <v>0</v>
      </c>
      <c r="AS13" s="52">
        <f t="shared" si="4"/>
        <v>0</v>
      </c>
      <c r="AT13" s="52">
        <f t="shared" si="5"/>
        <v>0.39899999999999997</v>
      </c>
      <c r="AU13" s="52">
        <f t="shared" si="6"/>
        <v>5.0421753537735849</v>
      </c>
      <c r="AV13" s="57">
        <f t="shared" si="7"/>
        <v>0.11540783267130092</v>
      </c>
      <c r="AW13" s="81">
        <v>5.7</v>
      </c>
      <c r="AX13" s="6"/>
      <c r="AY13" s="82"/>
      <c r="AZ13" s="6"/>
      <c r="BA13" s="83">
        <v>800</v>
      </c>
      <c r="BB13" s="52">
        <f t="shared" si="11"/>
        <v>4033.740283018868</v>
      </c>
      <c r="BC13" s="52">
        <f t="shared" si="12"/>
        <v>4560</v>
      </c>
      <c r="BD13" s="52">
        <f t="shared" si="13"/>
        <v>0</v>
      </c>
      <c r="BE13" s="61">
        <v>15.48</v>
      </c>
      <c r="BF13" s="40"/>
      <c r="BG13" s="40"/>
      <c r="BH13" s="84" t="s">
        <v>75</v>
      </c>
      <c r="BI13" s="85" t="s">
        <v>76</v>
      </c>
      <c r="BJ13" s="72" t="s">
        <v>103</v>
      </c>
    </row>
    <row r="14" spans="1:62" ht="25" customHeight="1">
      <c r="A14" s="73">
        <v>15</v>
      </c>
      <c r="B14" s="104"/>
      <c r="C14" s="40"/>
      <c r="D14" s="35" t="s">
        <v>124</v>
      </c>
      <c r="E14" s="34" t="s">
        <v>125</v>
      </c>
      <c r="F14" s="34" t="s">
        <v>64</v>
      </c>
      <c r="G14" s="35" t="s">
        <v>126</v>
      </c>
      <c r="H14" s="36" t="s">
        <v>127</v>
      </c>
      <c r="I14" s="37" t="s">
        <v>127</v>
      </c>
      <c r="J14" s="37" t="s">
        <v>128</v>
      </c>
      <c r="K14" s="38"/>
      <c r="L14" s="39" t="s">
        <v>129</v>
      </c>
      <c r="M14" s="37" t="s">
        <v>130</v>
      </c>
      <c r="N14" s="40"/>
      <c r="O14" s="40"/>
      <c r="P14" s="90" t="s">
        <v>131</v>
      </c>
      <c r="Q14" s="40"/>
      <c r="R14" s="34" t="s">
        <v>71</v>
      </c>
      <c r="S14" s="78">
        <f>'[1]Sunny 2.26'!Q18</f>
        <v>1.75</v>
      </c>
      <c r="T14" s="34" t="s">
        <v>72</v>
      </c>
      <c r="U14" s="35" t="s">
        <v>73</v>
      </c>
      <c r="V14" s="44">
        <v>38.5</v>
      </c>
      <c r="W14" s="44">
        <v>22</v>
      </c>
      <c r="X14" s="44">
        <v>22.5</v>
      </c>
      <c r="Y14" s="45">
        <v>16</v>
      </c>
      <c r="Z14" s="91">
        <v>8</v>
      </c>
      <c r="AA14" s="91">
        <v>20.5</v>
      </c>
      <c r="AB14" s="47">
        <v>10</v>
      </c>
      <c r="AC14" s="48">
        <v>3</v>
      </c>
      <c r="AD14" s="49">
        <f t="shared" si="8"/>
        <v>2.624E-3</v>
      </c>
      <c r="AE14" s="47">
        <v>53</v>
      </c>
      <c r="AF14" s="50">
        <f t="shared" si="9"/>
        <v>60594.512195121948</v>
      </c>
      <c r="AG14" s="51">
        <v>2250</v>
      </c>
      <c r="AH14" s="52">
        <f t="shared" si="10"/>
        <v>3.7132075471698119E-2</v>
      </c>
      <c r="AI14" s="53" t="s">
        <v>74</v>
      </c>
      <c r="AJ14" s="54">
        <f>1.8%+20%</f>
        <v>0.21800000000000003</v>
      </c>
      <c r="AK14" s="52">
        <f t="shared" si="0"/>
        <v>0.38150000000000006</v>
      </c>
      <c r="AL14" s="52">
        <f t="shared" si="1"/>
        <v>2.1686320754716983</v>
      </c>
      <c r="AM14" s="55">
        <v>0.01</v>
      </c>
      <c r="AN14" s="52">
        <f t="shared" si="2"/>
        <v>3.0499999999999999E-2</v>
      </c>
      <c r="AO14" s="89">
        <v>0.05</v>
      </c>
      <c r="AP14" s="52">
        <f t="shared" si="3"/>
        <v>0.1525</v>
      </c>
      <c r="AQ14" s="56">
        <v>0</v>
      </c>
      <c r="AR14" s="55">
        <v>0</v>
      </c>
      <c r="AS14" s="52">
        <f t="shared" si="4"/>
        <v>0</v>
      </c>
      <c r="AT14" s="52">
        <f t="shared" si="5"/>
        <v>0.183</v>
      </c>
      <c r="AU14" s="52">
        <f t="shared" si="6"/>
        <v>2.3516320754716982</v>
      </c>
      <c r="AV14" s="57">
        <f t="shared" si="7"/>
        <v>0.22897309000927923</v>
      </c>
      <c r="AW14" s="92">
        <v>3.05</v>
      </c>
      <c r="AX14" s="6"/>
      <c r="AY14" s="82"/>
      <c r="AZ14" s="6"/>
      <c r="BA14" s="60">
        <v>2400</v>
      </c>
      <c r="BB14" s="52">
        <f t="shared" si="11"/>
        <v>5643.9169811320753</v>
      </c>
      <c r="BC14" s="52">
        <f t="shared" si="12"/>
        <v>7320</v>
      </c>
      <c r="BD14" s="52">
        <f t="shared" si="13"/>
        <v>0</v>
      </c>
      <c r="BE14" s="61">
        <v>15.25</v>
      </c>
      <c r="BF14" s="40"/>
      <c r="BG14" s="40"/>
      <c r="BH14" s="62" t="s">
        <v>75</v>
      </c>
      <c r="BI14" s="37" t="s">
        <v>76</v>
      </c>
      <c r="BJ14" s="63" t="s">
        <v>77</v>
      </c>
    </row>
    <row r="15" spans="1:62" ht="25" customHeight="1">
      <c r="A15" s="73">
        <v>16</v>
      </c>
      <c r="B15" s="105"/>
      <c r="C15" s="40"/>
      <c r="D15" s="35" t="s">
        <v>124</v>
      </c>
      <c r="E15" s="34" t="s">
        <v>125</v>
      </c>
      <c r="F15" s="34" t="s">
        <v>64</v>
      </c>
      <c r="G15" s="35" t="s">
        <v>126</v>
      </c>
      <c r="H15" s="36" t="s">
        <v>78</v>
      </c>
      <c r="I15" s="37" t="s">
        <v>78</v>
      </c>
      <c r="J15" s="37" t="s">
        <v>128</v>
      </c>
      <c r="K15" s="38"/>
      <c r="L15" s="39" t="s">
        <v>132</v>
      </c>
      <c r="M15" s="37" t="s">
        <v>130</v>
      </c>
      <c r="N15" s="40"/>
      <c r="O15" s="40"/>
      <c r="P15" s="90" t="s">
        <v>133</v>
      </c>
      <c r="Q15" s="40"/>
      <c r="R15" s="34" t="s">
        <v>71</v>
      </c>
      <c r="S15" s="78">
        <f>'[1]Sunny 2.26'!Q19</f>
        <v>1.49</v>
      </c>
      <c r="T15" s="34" t="s">
        <v>72</v>
      </c>
      <c r="U15" s="35" t="s">
        <v>73</v>
      </c>
      <c r="V15" s="44">
        <v>38.5</v>
      </c>
      <c r="W15" s="44">
        <v>22</v>
      </c>
      <c r="X15" s="44">
        <v>22.5</v>
      </c>
      <c r="Y15" s="93">
        <v>22</v>
      </c>
      <c r="Z15" s="91">
        <v>7</v>
      </c>
      <c r="AA15" s="91">
        <v>11</v>
      </c>
      <c r="AB15" s="47">
        <v>10</v>
      </c>
      <c r="AC15" s="48">
        <v>2</v>
      </c>
      <c r="AD15" s="49">
        <f t="shared" si="8"/>
        <v>1.694E-3</v>
      </c>
      <c r="AE15" s="47">
        <v>53</v>
      </c>
      <c r="AF15" s="50">
        <f t="shared" si="9"/>
        <v>62573.789846517117</v>
      </c>
      <c r="AG15" s="51">
        <v>2250</v>
      </c>
      <c r="AH15" s="52">
        <f t="shared" si="10"/>
        <v>3.5957547169811324E-2</v>
      </c>
      <c r="AI15" s="66" t="s">
        <v>81</v>
      </c>
      <c r="AJ15" s="54">
        <f>3.4%+20%</f>
        <v>0.23400000000000001</v>
      </c>
      <c r="AK15" s="52">
        <f t="shared" si="0"/>
        <v>0.34866000000000003</v>
      </c>
      <c r="AL15" s="52">
        <f t="shared" si="1"/>
        <v>1.8746175471698112</v>
      </c>
      <c r="AM15" s="55">
        <v>0.01</v>
      </c>
      <c r="AN15" s="52">
        <f t="shared" si="2"/>
        <v>2.6000000000000002E-2</v>
      </c>
      <c r="AO15" s="89">
        <v>0.05</v>
      </c>
      <c r="AP15" s="52">
        <f t="shared" si="3"/>
        <v>0.13</v>
      </c>
      <c r="AQ15" s="56">
        <v>0</v>
      </c>
      <c r="AR15" s="55">
        <v>0</v>
      </c>
      <c r="AS15" s="52">
        <f t="shared" si="4"/>
        <v>0</v>
      </c>
      <c r="AT15" s="52">
        <f t="shared" si="5"/>
        <v>0.156</v>
      </c>
      <c r="AU15" s="52">
        <f t="shared" si="6"/>
        <v>2.0306175471698111</v>
      </c>
      <c r="AV15" s="57">
        <f t="shared" si="7"/>
        <v>0.21899325108853421</v>
      </c>
      <c r="AW15" s="92">
        <v>2.6</v>
      </c>
      <c r="AX15" s="6"/>
      <c r="AY15" s="82"/>
      <c r="AZ15" s="6"/>
      <c r="BA15" s="60">
        <v>1600</v>
      </c>
      <c r="BB15" s="52">
        <f t="shared" si="11"/>
        <v>3248.9880754716978</v>
      </c>
      <c r="BC15" s="52">
        <f t="shared" si="12"/>
        <v>4160</v>
      </c>
      <c r="BD15" s="52">
        <f t="shared" si="13"/>
        <v>0</v>
      </c>
      <c r="BE15" s="61">
        <v>15.25</v>
      </c>
      <c r="BF15" s="40"/>
      <c r="BG15" s="40"/>
      <c r="BH15" s="62" t="s">
        <v>75</v>
      </c>
      <c r="BI15" s="37" t="s">
        <v>76</v>
      </c>
      <c r="BJ15" s="63" t="s">
        <v>77</v>
      </c>
    </row>
    <row r="16" spans="1:62" ht="25" customHeight="1">
      <c r="A16" s="73">
        <v>17</v>
      </c>
      <c r="B16" s="105"/>
      <c r="C16" s="40"/>
      <c r="D16" s="35" t="s">
        <v>124</v>
      </c>
      <c r="E16" s="34" t="s">
        <v>125</v>
      </c>
      <c r="F16" s="34" t="s">
        <v>64</v>
      </c>
      <c r="G16" s="35" t="s">
        <v>126</v>
      </c>
      <c r="H16" s="36" t="s">
        <v>82</v>
      </c>
      <c r="I16" s="37" t="s">
        <v>82</v>
      </c>
      <c r="J16" s="37" t="s">
        <v>128</v>
      </c>
      <c r="K16" s="38"/>
      <c r="L16" s="39" t="s">
        <v>134</v>
      </c>
      <c r="M16" s="37" t="s">
        <v>130</v>
      </c>
      <c r="N16" s="40"/>
      <c r="O16" s="40"/>
      <c r="P16" s="90" t="s">
        <v>135</v>
      </c>
      <c r="Q16" s="40"/>
      <c r="R16" s="34" t="s">
        <v>71</v>
      </c>
      <c r="S16" s="78">
        <f>'[1]Sunny 2.26'!Q20</f>
        <v>1.38</v>
      </c>
      <c r="T16" s="34" t="s">
        <v>72</v>
      </c>
      <c r="U16" s="35" t="s">
        <v>73</v>
      </c>
      <c r="V16" s="44">
        <v>38.5</v>
      </c>
      <c r="W16" s="44">
        <v>22</v>
      </c>
      <c r="X16" s="44">
        <v>22.5</v>
      </c>
      <c r="Y16" s="93">
        <v>8</v>
      </c>
      <c r="Z16" s="91">
        <v>8</v>
      </c>
      <c r="AA16" s="91">
        <v>11</v>
      </c>
      <c r="AB16" s="47">
        <v>10</v>
      </c>
      <c r="AC16" s="48">
        <v>1</v>
      </c>
      <c r="AD16" s="49">
        <f t="shared" si="8"/>
        <v>7.0399999999999998E-4</v>
      </c>
      <c r="AE16" s="47">
        <v>53</v>
      </c>
      <c r="AF16" s="50">
        <f t="shared" si="9"/>
        <v>75284.090909090912</v>
      </c>
      <c r="AG16" s="51">
        <v>2250</v>
      </c>
      <c r="AH16" s="52">
        <f t="shared" si="10"/>
        <v>2.9886792452830189E-2</v>
      </c>
      <c r="AI16" s="66" t="s">
        <v>81</v>
      </c>
      <c r="AJ16" s="54">
        <f t="shared" ref="AJ16:AJ19" si="16">3.4%+20%</f>
        <v>0.23400000000000001</v>
      </c>
      <c r="AK16" s="52">
        <f t="shared" si="0"/>
        <v>0.32291999999999998</v>
      </c>
      <c r="AL16" s="52">
        <f t="shared" si="1"/>
        <v>1.7328067924528301</v>
      </c>
      <c r="AM16" s="55">
        <v>0.01</v>
      </c>
      <c r="AN16" s="52">
        <f t="shared" si="2"/>
        <v>2.35E-2</v>
      </c>
      <c r="AO16" s="89">
        <v>0.05</v>
      </c>
      <c r="AP16" s="52">
        <f t="shared" si="3"/>
        <v>0.11750000000000001</v>
      </c>
      <c r="AQ16" s="56">
        <v>0</v>
      </c>
      <c r="AR16" s="55">
        <v>0</v>
      </c>
      <c r="AS16" s="52">
        <f t="shared" si="4"/>
        <v>0</v>
      </c>
      <c r="AT16" s="52">
        <f t="shared" si="5"/>
        <v>0.14100000000000001</v>
      </c>
      <c r="AU16" s="52">
        <f t="shared" si="6"/>
        <v>1.8738067924528301</v>
      </c>
      <c r="AV16" s="57">
        <f t="shared" si="7"/>
        <v>0.20263540746688083</v>
      </c>
      <c r="AW16" s="92">
        <v>2.35</v>
      </c>
      <c r="AX16" s="6"/>
      <c r="AY16" s="82"/>
      <c r="AZ16" s="6"/>
      <c r="BA16" s="60">
        <v>800</v>
      </c>
      <c r="BB16" s="52">
        <f t="shared" si="11"/>
        <v>1499.045433962264</v>
      </c>
      <c r="BC16" s="52">
        <f t="shared" si="12"/>
        <v>1880</v>
      </c>
      <c r="BD16" s="52">
        <f t="shared" si="13"/>
        <v>0</v>
      </c>
      <c r="BE16" s="61">
        <v>15.25</v>
      </c>
      <c r="BF16" s="40"/>
      <c r="BG16" s="40"/>
      <c r="BH16" s="62" t="s">
        <v>75</v>
      </c>
      <c r="BI16" s="37" t="s">
        <v>76</v>
      </c>
      <c r="BJ16" s="63" t="s">
        <v>77</v>
      </c>
    </row>
    <row r="17" spans="1:62" ht="25" customHeight="1">
      <c r="A17" s="73">
        <v>18</v>
      </c>
      <c r="B17" s="105"/>
      <c r="C17" s="40"/>
      <c r="D17" s="35" t="s">
        <v>124</v>
      </c>
      <c r="E17" s="34" t="s">
        <v>125</v>
      </c>
      <c r="F17" s="34" t="s">
        <v>64</v>
      </c>
      <c r="G17" s="35" t="s">
        <v>126</v>
      </c>
      <c r="H17" s="36" t="s">
        <v>85</v>
      </c>
      <c r="I17" s="37" t="s">
        <v>85</v>
      </c>
      <c r="J17" s="37" t="s">
        <v>128</v>
      </c>
      <c r="K17" s="38"/>
      <c r="L17" s="39" t="s">
        <v>136</v>
      </c>
      <c r="M17" s="37" t="s">
        <v>130</v>
      </c>
      <c r="N17" s="40"/>
      <c r="O17" s="40"/>
      <c r="P17" s="90" t="s">
        <v>137</v>
      </c>
      <c r="Q17" s="40"/>
      <c r="R17" s="34" t="s">
        <v>71</v>
      </c>
      <c r="S17" s="78">
        <f>'[1]Sunny 2.26'!Q21</f>
        <v>1.38</v>
      </c>
      <c r="T17" s="34" t="s">
        <v>72</v>
      </c>
      <c r="U17" s="35" t="s">
        <v>73</v>
      </c>
      <c r="V17" s="44">
        <v>38.5</v>
      </c>
      <c r="W17" s="44">
        <v>22</v>
      </c>
      <c r="X17" s="44">
        <v>22.5</v>
      </c>
      <c r="Y17" s="93">
        <v>14</v>
      </c>
      <c r="Z17" s="91">
        <v>10</v>
      </c>
      <c r="AA17" s="91">
        <v>2.5</v>
      </c>
      <c r="AB17" s="47">
        <v>10</v>
      </c>
      <c r="AC17" s="48">
        <v>1</v>
      </c>
      <c r="AD17" s="67">
        <f t="shared" si="8"/>
        <v>3.5E-4</v>
      </c>
      <c r="AE17" s="47">
        <v>53</v>
      </c>
      <c r="AF17" s="50">
        <f t="shared" si="9"/>
        <v>151428.57142857142</v>
      </c>
      <c r="AG17" s="51">
        <v>2250</v>
      </c>
      <c r="AH17" s="52">
        <f t="shared" si="10"/>
        <v>1.4858490566037736E-2</v>
      </c>
      <c r="AI17" s="66" t="s">
        <v>81</v>
      </c>
      <c r="AJ17" s="54">
        <f t="shared" si="16"/>
        <v>0.23400000000000001</v>
      </c>
      <c r="AK17" s="52">
        <f t="shared" si="0"/>
        <v>0.32291999999999998</v>
      </c>
      <c r="AL17" s="52">
        <f t="shared" si="1"/>
        <v>1.7177784905660376</v>
      </c>
      <c r="AM17" s="55">
        <v>0.01</v>
      </c>
      <c r="AN17" s="52">
        <f t="shared" si="2"/>
        <v>2.35E-2</v>
      </c>
      <c r="AO17" s="89">
        <v>0.05</v>
      </c>
      <c r="AP17" s="52">
        <f t="shared" si="3"/>
        <v>0.11750000000000001</v>
      </c>
      <c r="AQ17" s="56">
        <v>0</v>
      </c>
      <c r="AR17" s="55">
        <v>0</v>
      </c>
      <c r="AS17" s="52">
        <f t="shared" si="4"/>
        <v>0</v>
      </c>
      <c r="AT17" s="52">
        <f t="shared" si="5"/>
        <v>0.14100000000000001</v>
      </c>
      <c r="AU17" s="52">
        <f t="shared" si="6"/>
        <v>1.8587784905660376</v>
      </c>
      <c r="AV17" s="57">
        <f t="shared" si="7"/>
        <v>0.209030429546367</v>
      </c>
      <c r="AW17" s="92">
        <v>2.35</v>
      </c>
      <c r="AX17" s="6"/>
      <c r="AY17" s="82"/>
      <c r="AZ17" s="6"/>
      <c r="BA17" s="60">
        <v>800</v>
      </c>
      <c r="BB17" s="52">
        <f t="shared" si="11"/>
        <v>1487.0227924528301</v>
      </c>
      <c r="BC17" s="52">
        <f t="shared" si="12"/>
        <v>1880</v>
      </c>
      <c r="BD17" s="52">
        <f t="shared" si="13"/>
        <v>0</v>
      </c>
      <c r="BE17" s="61">
        <v>15.25</v>
      </c>
      <c r="BF17" s="40"/>
      <c r="BG17" s="40"/>
      <c r="BH17" s="62" t="s">
        <v>75</v>
      </c>
      <c r="BI17" s="37" t="s">
        <v>76</v>
      </c>
      <c r="BJ17" s="63" t="s">
        <v>77</v>
      </c>
    </row>
    <row r="18" spans="1:62" ht="25" customHeight="1">
      <c r="A18" s="73">
        <v>19</v>
      </c>
      <c r="B18" s="105"/>
      <c r="C18" s="40"/>
      <c r="D18" s="35" t="s">
        <v>124</v>
      </c>
      <c r="E18" s="34" t="s">
        <v>125</v>
      </c>
      <c r="F18" s="34" t="s">
        <v>64</v>
      </c>
      <c r="G18" s="35" t="s">
        <v>126</v>
      </c>
      <c r="H18" s="36" t="s">
        <v>88</v>
      </c>
      <c r="I18" s="37" t="s">
        <v>88</v>
      </c>
      <c r="J18" s="37" t="s">
        <v>128</v>
      </c>
      <c r="K18" s="38"/>
      <c r="L18" s="39" t="s">
        <v>89</v>
      </c>
      <c r="M18" s="37" t="s">
        <v>130</v>
      </c>
      <c r="N18" s="40"/>
      <c r="O18" s="40"/>
      <c r="P18" s="90" t="s">
        <v>138</v>
      </c>
      <c r="Q18" s="40"/>
      <c r="R18" s="34" t="s">
        <v>71</v>
      </c>
      <c r="S18" s="78">
        <f>'[1]Sunny 2.26'!Q22</f>
        <v>3.45</v>
      </c>
      <c r="T18" s="34" t="s">
        <v>72</v>
      </c>
      <c r="U18" s="35" t="s">
        <v>73</v>
      </c>
      <c r="V18" s="44">
        <v>38.5</v>
      </c>
      <c r="W18" s="44">
        <v>22</v>
      </c>
      <c r="X18" s="44">
        <v>22.5</v>
      </c>
      <c r="Y18" s="93">
        <v>23</v>
      </c>
      <c r="Z18" s="91">
        <v>17</v>
      </c>
      <c r="AA18" s="91">
        <v>11</v>
      </c>
      <c r="AB18" s="47">
        <v>10</v>
      </c>
      <c r="AC18" s="48">
        <v>1</v>
      </c>
      <c r="AD18" s="49">
        <f t="shared" si="8"/>
        <v>4.3010000000000001E-3</v>
      </c>
      <c r="AE18" s="47">
        <v>53</v>
      </c>
      <c r="AF18" s="50">
        <f t="shared" si="9"/>
        <v>12322.715647523832</v>
      </c>
      <c r="AG18" s="51">
        <v>2250</v>
      </c>
      <c r="AH18" s="52">
        <f t="shared" si="10"/>
        <v>0.18258962264150944</v>
      </c>
      <c r="AI18" s="66" t="s">
        <v>81</v>
      </c>
      <c r="AJ18" s="54">
        <f t="shared" si="16"/>
        <v>0.23400000000000001</v>
      </c>
      <c r="AK18" s="52">
        <f t="shared" si="0"/>
        <v>0.80730000000000013</v>
      </c>
      <c r="AL18" s="52">
        <f t="shared" si="1"/>
        <v>4.4398896226415099</v>
      </c>
      <c r="AM18" s="55">
        <v>0.01</v>
      </c>
      <c r="AN18" s="52">
        <f t="shared" si="2"/>
        <v>6.0999999999999999E-2</v>
      </c>
      <c r="AO18" s="89">
        <v>0.05</v>
      </c>
      <c r="AP18" s="52">
        <f t="shared" si="3"/>
        <v>0.30499999999999999</v>
      </c>
      <c r="AQ18" s="56">
        <v>0</v>
      </c>
      <c r="AR18" s="55">
        <v>0</v>
      </c>
      <c r="AS18" s="52">
        <f t="shared" si="4"/>
        <v>0</v>
      </c>
      <c r="AT18" s="52">
        <f t="shared" si="5"/>
        <v>0.36599999999999999</v>
      </c>
      <c r="AU18" s="52">
        <f t="shared" si="6"/>
        <v>4.8058896226415095</v>
      </c>
      <c r="AV18" s="57">
        <f t="shared" si="7"/>
        <v>0.21214924218991643</v>
      </c>
      <c r="AW18" s="92">
        <v>6.1</v>
      </c>
      <c r="AX18" s="6"/>
      <c r="AY18" s="82"/>
      <c r="AZ18" s="6"/>
      <c r="BA18" s="60">
        <v>800</v>
      </c>
      <c r="BB18" s="52">
        <f t="shared" si="11"/>
        <v>3844.7116981132076</v>
      </c>
      <c r="BC18" s="52">
        <f t="shared" si="12"/>
        <v>4880</v>
      </c>
      <c r="BD18" s="52">
        <f t="shared" si="13"/>
        <v>0</v>
      </c>
      <c r="BE18" s="61">
        <v>15.25</v>
      </c>
      <c r="BF18" s="40"/>
      <c r="BG18" s="40"/>
      <c r="BH18" s="62" t="s">
        <v>75</v>
      </c>
      <c r="BI18" s="37" t="s">
        <v>76</v>
      </c>
      <c r="BJ18" s="63" t="s">
        <v>77</v>
      </c>
    </row>
    <row r="19" spans="1:62" ht="25" customHeight="1">
      <c r="A19" s="73">
        <v>20</v>
      </c>
      <c r="B19" s="106"/>
      <c r="C19" s="40"/>
      <c r="D19" s="35" t="s">
        <v>124</v>
      </c>
      <c r="E19" s="34" t="s">
        <v>125</v>
      </c>
      <c r="F19" s="34" t="s">
        <v>64</v>
      </c>
      <c r="G19" s="35" t="s">
        <v>126</v>
      </c>
      <c r="H19" s="36" t="s">
        <v>139</v>
      </c>
      <c r="I19" s="37" t="s">
        <v>139</v>
      </c>
      <c r="J19" s="37" t="s">
        <v>128</v>
      </c>
      <c r="K19" s="38"/>
      <c r="L19" s="39" t="s">
        <v>140</v>
      </c>
      <c r="M19" s="37" t="s">
        <v>130</v>
      </c>
      <c r="N19" s="40"/>
      <c r="O19" s="40"/>
      <c r="P19" s="90" t="s">
        <v>141</v>
      </c>
      <c r="Q19" s="40"/>
      <c r="R19" s="34" t="s">
        <v>71</v>
      </c>
      <c r="S19" s="78">
        <f>'[1]Sunny 2.26'!Q23</f>
        <v>1.66</v>
      </c>
      <c r="T19" s="34" t="s">
        <v>72</v>
      </c>
      <c r="U19" s="35" t="s">
        <v>73</v>
      </c>
      <c r="V19" s="44">
        <v>38.5</v>
      </c>
      <c r="W19" s="44">
        <v>22</v>
      </c>
      <c r="X19" s="44">
        <v>22.5</v>
      </c>
      <c r="Y19" s="93">
        <v>10.5</v>
      </c>
      <c r="Z19" s="91">
        <v>7</v>
      </c>
      <c r="AA19" s="91">
        <v>18</v>
      </c>
      <c r="AB19" s="47">
        <v>10</v>
      </c>
      <c r="AC19" s="48">
        <v>1</v>
      </c>
      <c r="AD19" s="49">
        <f t="shared" si="8"/>
        <v>1.323E-3</v>
      </c>
      <c r="AE19" s="47">
        <v>53</v>
      </c>
      <c r="AF19" s="50">
        <f t="shared" si="9"/>
        <v>40060.468631897202</v>
      </c>
      <c r="AG19" s="51">
        <v>2250</v>
      </c>
      <c r="AH19" s="52">
        <f t="shared" si="10"/>
        <v>5.6165094339622641E-2</v>
      </c>
      <c r="AI19" s="66" t="s">
        <v>81</v>
      </c>
      <c r="AJ19" s="54">
        <f t="shared" si="16"/>
        <v>0.23400000000000001</v>
      </c>
      <c r="AK19" s="52">
        <f t="shared" si="0"/>
        <v>0.38844000000000001</v>
      </c>
      <c r="AL19" s="52">
        <f t="shared" si="1"/>
        <v>2.1046050943396226</v>
      </c>
      <c r="AM19" s="55">
        <v>0.01</v>
      </c>
      <c r="AN19" s="52">
        <f t="shared" si="2"/>
        <v>2.8500000000000001E-2</v>
      </c>
      <c r="AO19" s="89">
        <v>0.05</v>
      </c>
      <c r="AP19" s="52">
        <f t="shared" si="3"/>
        <v>0.14250000000000002</v>
      </c>
      <c r="AQ19" s="56">
        <v>0</v>
      </c>
      <c r="AR19" s="55">
        <v>0</v>
      </c>
      <c r="AS19" s="52">
        <f t="shared" si="4"/>
        <v>0</v>
      </c>
      <c r="AT19" s="52">
        <f t="shared" si="5"/>
        <v>0.17100000000000001</v>
      </c>
      <c r="AU19" s="52">
        <f t="shared" si="6"/>
        <v>2.2756050943396224</v>
      </c>
      <c r="AV19" s="57">
        <f t="shared" si="7"/>
        <v>0.20154207216153602</v>
      </c>
      <c r="AW19" s="92">
        <v>2.85</v>
      </c>
      <c r="AX19" s="6"/>
      <c r="AY19" s="82"/>
      <c r="AZ19" s="6"/>
      <c r="BA19" s="60">
        <v>800</v>
      </c>
      <c r="BB19" s="52">
        <f t="shared" si="11"/>
        <v>1820.4840754716979</v>
      </c>
      <c r="BC19" s="52">
        <f t="shared" si="12"/>
        <v>2280</v>
      </c>
      <c r="BD19" s="52">
        <f t="shared" si="13"/>
        <v>0</v>
      </c>
      <c r="BE19" s="61">
        <v>15.25</v>
      </c>
      <c r="BF19" s="40"/>
      <c r="BG19" s="40"/>
      <c r="BH19" s="62" t="s">
        <v>75</v>
      </c>
      <c r="BI19" s="37" t="s">
        <v>76</v>
      </c>
      <c r="BJ19" s="63" t="s">
        <v>77</v>
      </c>
    </row>
    <row r="20" spans="1:62" ht="25" customHeight="1">
      <c r="A20" s="73">
        <v>22</v>
      </c>
      <c r="B20" s="104"/>
      <c r="C20" s="40"/>
      <c r="D20" s="35" t="s">
        <v>124</v>
      </c>
      <c r="E20" s="34" t="s">
        <v>125</v>
      </c>
      <c r="F20" s="34" t="s">
        <v>64</v>
      </c>
      <c r="G20" s="35" t="s">
        <v>142</v>
      </c>
      <c r="H20" s="36" t="s">
        <v>143</v>
      </c>
      <c r="I20" s="37" t="s">
        <v>143</v>
      </c>
      <c r="J20" s="37" t="s">
        <v>128</v>
      </c>
      <c r="K20" s="38"/>
      <c r="L20" s="39" t="s">
        <v>144</v>
      </c>
      <c r="M20" s="37" t="s">
        <v>145</v>
      </c>
      <c r="N20" s="40"/>
      <c r="O20" s="40"/>
      <c r="P20" s="90" t="s">
        <v>146</v>
      </c>
      <c r="Q20" s="40"/>
      <c r="R20" s="34" t="s">
        <v>71</v>
      </c>
      <c r="S20" s="78">
        <f>'[1]Sunny 2.26'!Q25</f>
        <v>1.75</v>
      </c>
      <c r="T20" s="34" t="s">
        <v>72</v>
      </c>
      <c r="U20" s="35" t="s">
        <v>73</v>
      </c>
      <c r="V20" s="44">
        <v>38.5</v>
      </c>
      <c r="W20" s="44">
        <v>22</v>
      </c>
      <c r="X20" s="44">
        <v>22.5</v>
      </c>
      <c r="Y20" s="45">
        <v>16</v>
      </c>
      <c r="Z20" s="46">
        <v>8</v>
      </c>
      <c r="AA20" s="46">
        <v>20.5</v>
      </c>
      <c r="AB20" s="47">
        <v>10</v>
      </c>
      <c r="AC20" s="48">
        <v>3</v>
      </c>
      <c r="AD20" s="49">
        <f t="shared" si="8"/>
        <v>2.624E-3</v>
      </c>
      <c r="AE20" s="47">
        <v>53</v>
      </c>
      <c r="AF20" s="50">
        <f t="shared" si="9"/>
        <v>60594.512195121948</v>
      </c>
      <c r="AG20" s="51">
        <v>2250</v>
      </c>
      <c r="AH20" s="52">
        <f t="shared" si="10"/>
        <v>3.7132075471698119E-2</v>
      </c>
      <c r="AI20" s="53" t="s">
        <v>74</v>
      </c>
      <c r="AJ20" s="54">
        <f>1.8%+20%</f>
        <v>0.21800000000000003</v>
      </c>
      <c r="AK20" s="52">
        <f t="shared" si="0"/>
        <v>0.38150000000000006</v>
      </c>
      <c r="AL20" s="52">
        <f t="shared" si="1"/>
        <v>2.1686320754716983</v>
      </c>
      <c r="AM20" s="55">
        <v>0.01</v>
      </c>
      <c r="AN20" s="52">
        <f t="shared" si="2"/>
        <v>3.0499999999999999E-2</v>
      </c>
      <c r="AO20" s="89">
        <v>0.05</v>
      </c>
      <c r="AP20" s="52">
        <f t="shared" si="3"/>
        <v>0.1525</v>
      </c>
      <c r="AQ20" s="56">
        <v>0</v>
      </c>
      <c r="AR20" s="55">
        <v>0</v>
      </c>
      <c r="AS20" s="52">
        <f t="shared" si="4"/>
        <v>0</v>
      </c>
      <c r="AT20" s="52">
        <f t="shared" si="5"/>
        <v>0.183</v>
      </c>
      <c r="AU20" s="52">
        <f t="shared" si="6"/>
        <v>2.3516320754716982</v>
      </c>
      <c r="AV20" s="57">
        <f t="shared" si="7"/>
        <v>0.22897309000927923</v>
      </c>
      <c r="AW20" s="92">
        <v>3.05</v>
      </c>
      <c r="AX20" s="6"/>
      <c r="AY20" s="82"/>
      <c r="AZ20" s="6"/>
      <c r="BA20" s="60">
        <v>2400</v>
      </c>
      <c r="BB20" s="52">
        <f t="shared" si="11"/>
        <v>5643.9169811320753</v>
      </c>
      <c r="BC20" s="52">
        <f t="shared" si="12"/>
        <v>7320</v>
      </c>
      <c r="BD20" s="52">
        <f t="shared" si="13"/>
        <v>0</v>
      </c>
      <c r="BE20" s="61">
        <v>15.25</v>
      </c>
      <c r="BF20" s="40"/>
      <c r="BG20" s="40"/>
      <c r="BH20" s="62" t="s">
        <v>75</v>
      </c>
      <c r="BI20" s="37" t="s">
        <v>76</v>
      </c>
      <c r="BJ20" s="63" t="s">
        <v>77</v>
      </c>
    </row>
    <row r="21" spans="1:62" ht="25" customHeight="1">
      <c r="A21" s="73">
        <v>23</v>
      </c>
      <c r="B21" s="105"/>
      <c r="C21" s="40"/>
      <c r="D21" s="35" t="s">
        <v>124</v>
      </c>
      <c r="E21" s="34" t="s">
        <v>125</v>
      </c>
      <c r="F21" s="34" t="s">
        <v>64</v>
      </c>
      <c r="G21" s="35" t="s">
        <v>142</v>
      </c>
      <c r="H21" s="36" t="s">
        <v>78</v>
      </c>
      <c r="I21" s="37" t="s">
        <v>78</v>
      </c>
      <c r="J21" s="37" t="s">
        <v>128</v>
      </c>
      <c r="K21" s="38"/>
      <c r="L21" s="39" t="s">
        <v>147</v>
      </c>
      <c r="M21" s="37" t="s">
        <v>145</v>
      </c>
      <c r="N21" s="40"/>
      <c r="O21" s="40"/>
      <c r="P21" s="90" t="s">
        <v>148</v>
      </c>
      <c r="Q21" s="40"/>
      <c r="R21" s="34" t="s">
        <v>71</v>
      </c>
      <c r="S21" s="78">
        <f>'[1]Sunny 2.26'!Q26</f>
        <v>1.49</v>
      </c>
      <c r="T21" s="34" t="s">
        <v>72</v>
      </c>
      <c r="U21" s="35" t="s">
        <v>73</v>
      </c>
      <c r="V21" s="44">
        <v>38.5</v>
      </c>
      <c r="W21" s="44">
        <v>22</v>
      </c>
      <c r="X21" s="44">
        <v>22.5</v>
      </c>
      <c r="Y21" s="64">
        <v>22</v>
      </c>
      <c r="Z21" s="65">
        <v>7</v>
      </c>
      <c r="AA21" s="65">
        <v>11</v>
      </c>
      <c r="AB21" s="47">
        <v>10</v>
      </c>
      <c r="AC21" s="48">
        <v>2</v>
      </c>
      <c r="AD21" s="49">
        <f t="shared" si="8"/>
        <v>1.694E-3</v>
      </c>
      <c r="AE21" s="47">
        <v>53</v>
      </c>
      <c r="AF21" s="50">
        <f t="shared" si="9"/>
        <v>62573.789846517117</v>
      </c>
      <c r="AG21" s="51">
        <v>2250</v>
      </c>
      <c r="AH21" s="52">
        <f t="shared" si="10"/>
        <v>3.5957547169811324E-2</v>
      </c>
      <c r="AI21" s="66" t="s">
        <v>81</v>
      </c>
      <c r="AJ21" s="54">
        <f>3.4%+20%</f>
        <v>0.23400000000000001</v>
      </c>
      <c r="AK21" s="52">
        <f t="shared" si="0"/>
        <v>0.34866000000000003</v>
      </c>
      <c r="AL21" s="52">
        <f t="shared" si="1"/>
        <v>1.8746175471698112</v>
      </c>
      <c r="AM21" s="55">
        <v>0.01</v>
      </c>
      <c r="AN21" s="52">
        <f t="shared" si="2"/>
        <v>2.6000000000000002E-2</v>
      </c>
      <c r="AO21" s="89">
        <v>0.05</v>
      </c>
      <c r="AP21" s="52">
        <f t="shared" si="3"/>
        <v>0.13</v>
      </c>
      <c r="AQ21" s="56">
        <v>0</v>
      </c>
      <c r="AR21" s="55">
        <v>0</v>
      </c>
      <c r="AS21" s="52">
        <f t="shared" si="4"/>
        <v>0</v>
      </c>
      <c r="AT21" s="52">
        <f t="shared" si="5"/>
        <v>0.156</v>
      </c>
      <c r="AU21" s="52">
        <f t="shared" si="6"/>
        <v>2.0306175471698111</v>
      </c>
      <c r="AV21" s="57">
        <f t="shared" si="7"/>
        <v>0.21899325108853421</v>
      </c>
      <c r="AW21" s="92">
        <v>2.6</v>
      </c>
      <c r="AX21" s="6"/>
      <c r="AY21" s="82"/>
      <c r="AZ21" s="6"/>
      <c r="BA21" s="60">
        <v>1600</v>
      </c>
      <c r="BB21" s="52">
        <f t="shared" si="11"/>
        <v>3248.9880754716978</v>
      </c>
      <c r="BC21" s="52">
        <f t="shared" si="12"/>
        <v>4160</v>
      </c>
      <c r="BD21" s="52">
        <f t="shared" si="13"/>
        <v>0</v>
      </c>
      <c r="BE21" s="61">
        <v>15.25</v>
      </c>
      <c r="BF21" s="40"/>
      <c r="BG21" s="40"/>
      <c r="BH21" s="62" t="s">
        <v>75</v>
      </c>
      <c r="BI21" s="37" t="s">
        <v>76</v>
      </c>
      <c r="BJ21" s="63" t="s">
        <v>77</v>
      </c>
    </row>
    <row r="22" spans="1:62" ht="25" customHeight="1">
      <c r="A22" s="73">
        <v>24</v>
      </c>
      <c r="B22" s="105"/>
      <c r="C22" s="40"/>
      <c r="D22" s="35" t="s">
        <v>124</v>
      </c>
      <c r="E22" s="34" t="s">
        <v>125</v>
      </c>
      <c r="F22" s="34" t="s">
        <v>64</v>
      </c>
      <c r="G22" s="35" t="s">
        <v>142</v>
      </c>
      <c r="H22" s="36" t="s">
        <v>82</v>
      </c>
      <c r="I22" s="37" t="s">
        <v>82</v>
      </c>
      <c r="J22" s="37" t="s">
        <v>128</v>
      </c>
      <c r="K22" s="38"/>
      <c r="L22" s="39" t="s">
        <v>149</v>
      </c>
      <c r="M22" s="37" t="s">
        <v>145</v>
      </c>
      <c r="N22" s="40"/>
      <c r="O22" s="40"/>
      <c r="P22" s="90" t="s">
        <v>150</v>
      </c>
      <c r="Q22" s="40"/>
      <c r="R22" s="34" t="s">
        <v>71</v>
      </c>
      <c r="S22" s="78">
        <f>'[1]Sunny 2.26'!Q27</f>
        <v>1.38</v>
      </c>
      <c r="T22" s="34" t="s">
        <v>72</v>
      </c>
      <c r="U22" s="35" t="s">
        <v>73</v>
      </c>
      <c r="V22" s="44">
        <v>38.5</v>
      </c>
      <c r="W22" s="44">
        <v>22</v>
      </c>
      <c r="X22" s="44">
        <v>22.5</v>
      </c>
      <c r="Y22" s="45">
        <v>8</v>
      </c>
      <c r="Z22" s="46">
        <v>8</v>
      </c>
      <c r="AA22" s="46">
        <v>11</v>
      </c>
      <c r="AB22" s="47">
        <v>10</v>
      </c>
      <c r="AC22" s="48">
        <v>1</v>
      </c>
      <c r="AD22" s="49">
        <f t="shared" si="8"/>
        <v>7.0399999999999998E-4</v>
      </c>
      <c r="AE22" s="47">
        <v>53</v>
      </c>
      <c r="AF22" s="50">
        <f t="shared" si="9"/>
        <v>75284.090909090912</v>
      </c>
      <c r="AG22" s="51">
        <v>2250</v>
      </c>
      <c r="AH22" s="52">
        <f t="shared" si="10"/>
        <v>2.9886792452830189E-2</v>
      </c>
      <c r="AI22" s="66" t="s">
        <v>81</v>
      </c>
      <c r="AJ22" s="54">
        <f t="shared" ref="AJ22:AJ25" si="17">3.4%+20%</f>
        <v>0.23400000000000001</v>
      </c>
      <c r="AK22" s="52">
        <f t="shared" si="0"/>
        <v>0.32291999999999998</v>
      </c>
      <c r="AL22" s="52">
        <f t="shared" si="1"/>
        <v>1.7328067924528301</v>
      </c>
      <c r="AM22" s="55">
        <v>0.01</v>
      </c>
      <c r="AN22" s="52">
        <f t="shared" si="2"/>
        <v>2.35E-2</v>
      </c>
      <c r="AO22" s="89">
        <v>0.05</v>
      </c>
      <c r="AP22" s="52">
        <f t="shared" si="3"/>
        <v>0.11750000000000001</v>
      </c>
      <c r="AQ22" s="56">
        <v>0</v>
      </c>
      <c r="AR22" s="55">
        <v>0</v>
      </c>
      <c r="AS22" s="52">
        <f t="shared" si="4"/>
        <v>0</v>
      </c>
      <c r="AT22" s="52">
        <f t="shared" si="5"/>
        <v>0.14100000000000001</v>
      </c>
      <c r="AU22" s="52">
        <f t="shared" si="6"/>
        <v>1.8738067924528301</v>
      </c>
      <c r="AV22" s="57">
        <f t="shared" si="7"/>
        <v>0.20263540746688083</v>
      </c>
      <c r="AW22" s="92">
        <v>2.35</v>
      </c>
      <c r="AX22" s="6"/>
      <c r="AY22" s="82"/>
      <c r="AZ22" s="6"/>
      <c r="BA22" s="60">
        <v>800</v>
      </c>
      <c r="BB22" s="52">
        <f t="shared" si="11"/>
        <v>1499.045433962264</v>
      </c>
      <c r="BC22" s="52">
        <f t="shared" si="12"/>
        <v>1880</v>
      </c>
      <c r="BD22" s="52">
        <f t="shared" si="13"/>
        <v>0</v>
      </c>
      <c r="BE22" s="61">
        <v>15.25</v>
      </c>
      <c r="BF22" s="40"/>
      <c r="BG22" s="40"/>
      <c r="BH22" s="62" t="s">
        <v>75</v>
      </c>
      <c r="BI22" s="37" t="s">
        <v>76</v>
      </c>
      <c r="BJ22" s="63" t="s">
        <v>77</v>
      </c>
    </row>
    <row r="23" spans="1:62" ht="25" customHeight="1">
      <c r="A23" s="73">
        <v>25</v>
      </c>
      <c r="B23" s="105"/>
      <c r="C23" s="40"/>
      <c r="D23" s="35" t="s">
        <v>124</v>
      </c>
      <c r="E23" s="34" t="s">
        <v>125</v>
      </c>
      <c r="F23" s="34" t="s">
        <v>64</v>
      </c>
      <c r="G23" s="35" t="s">
        <v>142</v>
      </c>
      <c r="H23" s="36" t="s">
        <v>85</v>
      </c>
      <c r="I23" s="37" t="s">
        <v>85</v>
      </c>
      <c r="J23" s="37" t="s">
        <v>128</v>
      </c>
      <c r="K23" s="38"/>
      <c r="L23" s="39" t="s">
        <v>151</v>
      </c>
      <c r="M23" s="37" t="s">
        <v>145</v>
      </c>
      <c r="N23" s="40"/>
      <c r="O23" s="40"/>
      <c r="P23" s="90" t="s">
        <v>152</v>
      </c>
      <c r="Q23" s="40"/>
      <c r="R23" s="34" t="s">
        <v>71</v>
      </c>
      <c r="S23" s="78">
        <f>'[1]Sunny 2.26'!Q28</f>
        <v>1.38</v>
      </c>
      <c r="T23" s="34" t="s">
        <v>72</v>
      </c>
      <c r="U23" s="35" t="s">
        <v>73</v>
      </c>
      <c r="V23" s="44">
        <v>38.5</v>
      </c>
      <c r="W23" s="44">
        <v>22</v>
      </c>
      <c r="X23" s="44">
        <v>22.5</v>
      </c>
      <c r="Y23" s="45">
        <v>14</v>
      </c>
      <c r="Z23" s="46">
        <v>10.5</v>
      </c>
      <c r="AA23" s="46">
        <v>2.5</v>
      </c>
      <c r="AB23" s="47">
        <v>10</v>
      </c>
      <c r="AC23" s="48">
        <v>1</v>
      </c>
      <c r="AD23" s="94">
        <f t="shared" si="8"/>
        <v>3.6749999999999999E-4</v>
      </c>
      <c r="AE23" s="47">
        <v>53</v>
      </c>
      <c r="AF23" s="50">
        <f t="shared" si="9"/>
        <v>144217.68707482994</v>
      </c>
      <c r="AG23" s="51">
        <v>2250</v>
      </c>
      <c r="AH23" s="52">
        <f t="shared" si="10"/>
        <v>1.5601415094339622E-2</v>
      </c>
      <c r="AI23" s="66" t="s">
        <v>81</v>
      </c>
      <c r="AJ23" s="54">
        <f t="shared" si="17"/>
        <v>0.23400000000000001</v>
      </c>
      <c r="AK23" s="52">
        <f t="shared" si="0"/>
        <v>0.32291999999999998</v>
      </c>
      <c r="AL23" s="52">
        <f t="shared" si="1"/>
        <v>1.7185214150943393</v>
      </c>
      <c r="AM23" s="55">
        <v>0.01</v>
      </c>
      <c r="AN23" s="52">
        <f t="shared" si="2"/>
        <v>2.35E-2</v>
      </c>
      <c r="AO23" s="89">
        <v>0.05</v>
      </c>
      <c r="AP23" s="52">
        <f t="shared" si="3"/>
        <v>0.11750000000000001</v>
      </c>
      <c r="AQ23" s="56">
        <v>0</v>
      </c>
      <c r="AR23" s="55">
        <v>0</v>
      </c>
      <c r="AS23" s="52">
        <f t="shared" si="4"/>
        <v>0</v>
      </c>
      <c r="AT23" s="52">
        <f t="shared" si="5"/>
        <v>0.14100000000000001</v>
      </c>
      <c r="AU23" s="52">
        <f t="shared" si="6"/>
        <v>1.8595214150943393</v>
      </c>
      <c r="AV23" s="57">
        <f t="shared" si="7"/>
        <v>0.20871429144921733</v>
      </c>
      <c r="AW23" s="92">
        <v>2.35</v>
      </c>
      <c r="AX23" s="6"/>
      <c r="AY23" s="82"/>
      <c r="AZ23" s="6"/>
      <c r="BA23" s="60">
        <v>800</v>
      </c>
      <c r="BB23" s="52">
        <f t="shared" si="11"/>
        <v>1487.6171320754715</v>
      </c>
      <c r="BC23" s="52">
        <f t="shared" si="12"/>
        <v>1880</v>
      </c>
      <c r="BD23" s="52">
        <f t="shared" si="13"/>
        <v>0</v>
      </c>
      <c r="BE23" s="61">
        <v>15.25</v>
      </c>
      <c r="BF23" s="40"/>
      <c r="BG23" s="40"/>
      <c r="BH23" s="62" t="s">
        <v>75</v>
      </c>
      <c r="BI23" s="37" t="s">
        <v>76</v>
      </c>
      <c r="BJ23" s="63" t="s">
        <v>77</v>
      </c>
    </row>
    <row r="24" spans="1:62" ht="25" customHeight="1">
      <c r="A24" s="73">
        <v>26</v>
      </c>
      <c r="B24" s="105"/>
      <c r="C24" s="40"/>
      <c r="D24" s="35" t="s">
        <v>124</v>
      </c>
      <c r="E24" s="34" t="s">
        <v>125</v>
      </c>
      <c r="F24" s="34" t="s">
        <v>64</v>
      </c>
      <c r="G24" s="35" t="s">
        <v>142</v>
      </c>
      <c r="H24" s="36" t="s">
        <v>88</v>
      </c>
      <c r="I24" s="37" t="s">
        <v>88</v>
      </c>
      <c r="J24" s="37" t="s">
        <v>128</v>
      </c>
      <c r="K24" s="38"/>
      <c r="L24" s="39" t="s">
        <v>89</v>
      </c>
      <c r="M24" s="37" t="s">
        <v>145</v>
      </c>
      <c r="N24" s="40"/>
      <c r="O24" s="40"/>
      <c r="P24" s="90" t="s">
        <v>153</v>
      </c>
      <c r="Q24" s="40"/>
      <c r="R24" s="34" t="s">
        <v>71</v>
      </c>
      <c r="S24" s="78">
        <f>'[1]Sunny 2.26'!Q29</f>
        <v>3.45</v>
      </c>
      <c r="T24" s="34" t="s">
        <v>72</v>
      </c>
      <c r="U24" s="35" t="s">
        <v>73</v>
      </c>
      <c r="V24" s="44">
        <v>38.5</v>
      </c>
      <c r="W24" s="44">
        <v>22</v>
      </c>
      <c r="X24" s="44">
        <v>22.5</v>
      </c>
      <c r="Y24" s="45">
        <v>23</v>
      </c>
      <c r="Z24" s="46">
        <v>17</v>
      </c>
      <c r="AA24" s="46">
        <v>11</v>
      </c>
      <c r="AB24" s="47">
        <v>10</v>
      </c>
      <c r="AC24" s="48">
        <v>1</v>
      </c>
      <c r="AD24" s="49">
        <f t="shared" si="8"/>
        <v>4.3010000000000001E-3</v>
      </c>
      <c r="AE24" s="47">
        <v>53</v>
      </c>
      <c r="AF24" s="50">
        <f t="shared" si="9"/>
        <v>12322.715647523832</v>
      </c>
      <c r="AG24" s="51">
        <v>2250</v>
      </c>
      <c r="AH24" s="52">
        <f t="shared" si="10"/>
        <v>0.18258962264150944</v>
      </c>
      <c r="AI24" s="66" t="s">
        <v>81</v>
      </c>
      <c r="AJ24" s="54">
        <f t="shared" si="17"/>
        <v>0.23400000000000001</v>
      </c>
      <c r="AK24" s="52">
        <f t="shared" si="0"/>
        <v>0.80730000000000013</v>
      </c>
      <c r="AL24" s="52">
        <f t="shared" si="1"/>
        <v>4.4398896226415099</v>
      </c>
      <c r="AM24" s="55">
        <v>0.01</v>
      </c>
      <c r="AN24" s="52">
        <f t="shared" si="2"/>
        <v>6.0999999999999999E-2</v>
      </c>
      <c r="AO24" s="89">
        <v>0.05</v>
      </c>
      <c r="AP24" s="52">
        <f t="shared" si="3"/>
        <v>0.30499999999999999</v>
      </c>
      <c r="AQ24" s="56">
        <v>0</v>
      </c>
      <c r="AR24" s="55">
        <v>0</v>
      </c>
      <c r="AS24" s="52">
        <f t="shared" si="4"/>
        <v>0</v>
      </c>
      <c r="AT24" s="52">
        <f t="shared" si="5"/>
        <v>0.36599999999999999</v>
      </c>
      <c r="AU24" s="52">
        <f t="shared" si="6"/>
        <v>4.8058896226415095</v>
      </c>
      <c r="AV24" s="57">
        <f t="shared" si="7"/>
        <v>0.21214924218991643</v>
      </c>
      <c r="AW24" s="92">
        <v>6.1</v>
      </c>
      <c r="AX24" s="6"/>
      <c r="AY24" s="82"/>
      <c r="AZ24" s="6"/>
      <c r="BA24" s="60">
        <v>800</v>
      </c>
      <c r="BB24" s="52">
        <f t="shared" si="11"/>
        <v>3844.7116981132076</v>
      </c>
      <c r="BC24" s="52">
        <f t="shared" si="12"/>
        <v>4880</v>
      </c>
      <c r="BD24" s="52">
        <f t="shared" si="13"/>
        <v>0</v>
      </c>
      <c r="BE24" s="61">
        <v>15.25</v>
      </c>
      <c r="BF24" s="40"/>
      <c r="BG24" s="40"/>
      <c r="BH24" s="62" t="s">
        <v>75</v>
      </c>
      <c r="BI24" s="37" t="s">
        <v>76</v>
      </c>
      <c r="BJ24" s="63" t="s">
        <v>77</v>
      </c>
    </row>
    <row r="25" spans="1:62" ht="25" customHeight="1">
      <c r="A25" s="73">
        <v>27</v>
      </c>
      <c r="B25" s="106"/>
      <c r="C25" s="40"/>
      <c r="D25" s="35" t="s">
        <v>124</v>
      </c>
      <c r="E25" s="34" t="s">
        <v>125</v>
      </c>
      <c r="F25" s="34" t="s">
        <v>64</v>
      </c>
      <c r="G25" s="35" t="s">
        <v>142</v>
      </c>
      <c r="H25" s="36" t="s">
        <v>139</v>
      </c>
      <c r="I25" s="37" t="s">
        <v>139</v>
      </c>
      <c r="J25" s="37" t="s">
        <v>128</v>
      </c>
      <c r="K25" s="38"/>
      <c r="L25" s="39" t="s">
        <v>140</v>
      </c>
      <c r="M25" s="37" t="s">
        <v>145</v>
      </c>
      <c r="N25" s="40"/>
      <c r="O25" s="40"/>
      <c r="P25" s="90" t="s">
        <v>154</v>
      </c>
      <c r="Q25" s="40"/>
      <c r="R25" s="34" t="s">
        <v>71</v>
      </c>
      <c r="S25" s="78">
        <f>'[1]Sunny 2.26'!Q30</f>
        <v>1.66</v>
      </c>
      <c r="T25" s="34" t="s">
        <v>72</v>
      </c>
      <c r="U25" s="35" t="s">
        <v>73</v>
      </c>
      <c r="V25" s="44">
        <v>38.5</v>
      </c>
      <c r="W25" s="44">
        <v>22</v>
      </c>
      <c r="X25" s="44">
        <v>22.5</v>
      </c>
      <c r="Y25" s="45">
        <v>10.5</v>
      </c>
      <c r="Z25" s="46">
        <v>7</v>
      </c>
      <c r="AA25" s="46">
        <v>18</v>
      </c>
      <c r="AB25" s="47">
        <v>10</v>
      </c>
      <c r="AC25" s="48">
        <v>1</v>
      </c>
      <c r="AD25" s="49">
        <f t="shared" si="8"/>
        <v>1.323E-3</v>
      </c>
      <c r="AE25" s="47">
        <v>53</v>
      </c>
      <c r="AF25" s="50">
        <f t="shared" si="9"/>
        <v>40060.468631897202</v>
      </c>
      <c r="AG25" s="51">
        <v>2250</v>
      </c>
      <c r="AH25" s="52">
        <f t="shared" si="10"/>
        <v>5.6165094339622641E-2</v>
      </c>
      <c r="AI25" s="66" t="s">
        <v>81</v>
      </c>
      <c r="AJ25" s="54">
        <f t="shared" si="17"/>
        <v>0.23400000000000001</v>
      </c>
      <c r="AK25" s="52">
        <f t="shared" si="0"/>
        <v>0.38844000000000001</v>
      </c>
      <c r="AL25" s="52">
        <f t="shared" si="1"/>
        <v>2.1046050943396226</v>
      </c>
      <c r="AM25" s="55">
        <v>0.01</v>
      </c>
      <c r="AN25" s="52">
        <f t="shared" si="2"/>
        <v>2.8500000000000001E-2</v>
      </c>
      <c r="AO25" s="89">
        <v>0.05</v>
      </c>
      <c r="AP25" s="52">
        <f t="shared" si="3"/>
        <v>0.14250000000000002</v>
      </c>
      <c r="AQ25" s="56">
        <v>0</v>
      </c>
      <c r="AR25" s="55">
        <v>0</v>
      </c>
      <c r="AS25" s="52">
        <f t="shared" si="4"/>
        <v>0</v>
      </c>
      <c r="AT25" s="52">
        <f t="shared" si="5"/>
        <v>0.17100000000000001</v>
      </c>
      <c r="AU25" s="52">
        <f t="shared" si="6"/>
        <v>2.2756050943396224</v>
      </c>
      <c r="AV25" s="57">
        <f t="shared" si="7"/>
        <v>0.20154207216153602</v>
      </c>
      <c r="AW25" s="92">
        <v>2.85</v>
      </c>
      <c r="AX25" s="6"/>
      <c r="AY25" s="82"/>
      <c r="AZ25" s="6"/>
      <c r="BA25" s="60">
        <v>800</v>
      </c>
      <c r="BB25" s="52">
        <f t="shared" si="11"/>
        <v>1820.4840754716979</v>
      </c>
      <c r="BC25" s="52">
        <f t="shared" si="12"/>
        <v>2280</v>
      </c>
      <c r="BD25" s="52">
        <f t="shared" si="13"/>
        <v>0</v>
      </c>
      <c r="BE25" s="61">
        <v>15.25</v>
      </c>
      <c r="BF25" s="40"/>
      <c r="BG25" s="40"/>
      <c r="BH25" s="62" t="s">
        <v>75</v>
      </c>
      <c r="BI25" s="37" t="s">
        <v>76</v>
      </c>
      <c r="BJ25" s="63" t="s">
        <v>77</v>
      </c>
    </row>
    <row r="26" spans="1:62" ht="25" customHeight="1">
      <c r="A26" s="73">
        <v>29</v>
      </c>
      <c r="B26" s="104"/>
      <c r="C26" s="40"/>
      <c r="D26" s="35" t="s">
        <v>155</v>
      </c>
      <c r="E26" s="34" t="s">
        <v>156</v>
      </c>
      <c r="F26" s="34" t="s">
        <v>64</v>
      </c>
      <c r="G26" s="35" t="s">
        <v>157</v>
      </c>
      <c r="H26" s="36" t="s">
        <v>158</v>
      </c>
      <c r="I26" s="37" t="s">
        <v>158</v>
      </c>
      <c r="J26" s="37" t="s">
        <v>159</v>
      </c>
      <c r="K26" s="38"/>
      <c r="L26" s="39" t="s">
        <v>160</v>
      </c>
      <c r="M26" s="37" t="s">
        <v>161</v>
      </c>
      <c r="N26" s="40"/>
      <c r="O26" s="40"/>
      <c r="P26" s="95" t="s">
        <v>162</v>
      </c>
      <c r="Q26" s="40"/>
      <c r="R26" s="34" t="s">
        <v>71</v>
      </c>
      <c r="S26" s="78">
        <f>'[1]Sunny 2.26'!Q32</f>
        <v>2.0499999999999998</v>
      </c>
      <c r="T26" s="34" t="s">
        <v>72</v>
      </c>
      <c r="U26" s="35" t="s">
        <v>73</v>
      </c>
      <c r="V26" s="44">
        <v>38.5</v>
      </c>
      <c r="W26" s="44">
        <v>22</v>
      </c>
      <c r="X26" s="44">
        <v>22.5</v>
      </c>
      <c r="Y26" s="45">
        <v>16</v>
      </c>
      <c r="Z26" s="46">
        <v>8</v>
      </c>
      <c r="AA26" s="46">
        <v>20.5</v>
      </c>
      <c r="AB26" s="47">
        <v>10</v>
      </c>
      <c r="AC26" s="48">
        <v>3</v>
      </c>
      <c r="AD26" s="49">
        <f t="shared" si="8"/>
        <v>2.624E-3</v>
      </c>
      <c r="AE26" s="47">
        <v>53</v>
      </c>
      <c r="AF26" s="50">
        <f t="shared" si="9"/>
        <v>60594.512195121948</v>
      </c>
      <c r="AG26" s="51">
        <v>2250</v>
      </c>
      <c r="AH26" s="52">
        <f t="shared" si="10"/>
        <v>3.7132075471698119E-2</v>
      </c>
      <c r="AI26" s="53" t="s">
        <v>74</v>
      </c>
      <c r="AJ26" s="54">
        <f>1.8%+20%</f>
        <v>0.21800000000000003</v>
      </c>
      <c r="AK26" s="52">
        <f t="shared" si="0"/>
        <v>0.44690000000000002</v>
      </c>
      <c r="AL26" s="52">
        <f t="shared" si="1"/>
        <v>2.5340320754716976</v>
      </c>
      <c r="AM26" s="55">
        <v>0.01</v>
      </c>
      <c r="AN26" s="52">
        <f t="shared" si="2"/>
        <v>3.7499999999999999E-2</v>
      </c>
      <c r="AO26" s="89">
        <v>0.05</v>
      </c>
      <c r="AP26" s="52">
        <f t="shared" si="3"/>
        <v>0.1875</v>
      </c>
      <c r="AQ26" s="56">
        <v>0</v>
      </c>
      <c r="AR26" s="55">
        <v>0</v>
      </c>
      <c r="AS26" s="52">
        <f t="shared" si="4"/>
        <v>0</v>
      </c>
      <c r="AT26" s="52">
        <f t="shared" si="5"/>
        <v>0.22500000000000001</v>
      </c>
      <c r="AU26" s="52">
        <f t="shared" si="6"/>
        <v>2.7590320754716977</v>
      </c>
      <c r="AV26" s="57">
        <f t="shared" si="7"/>
        <v>0.26425811320754727</v>
      </c>
      <c r="AW26" s="92">
        <v>3.75</v>
      </c>
      <c r="AX26" s="6"/>
      <c r="AY26" s="82"/>
      <c r="AZ26" s="6"/>
      <c r="BA26" s="60">
        <v>2400</v>
      </c>
      <c r="BB26" s="52">
        <f t="shared" si="11"/>
        <v>6621.6769811320746</v>
      </c>
      <c r="BC26" s="52">
        <f t="shared" si="12"/>
        <v>9000</v>
      </c>
      <c r="BD26" s="52">
        <f t="shared" si="13"/>
        <v>0</v>
      </c>
      <c r="BE26" s="61">
        <v>15.25</v>
      </c>
      <c r="BF26" s="40"/>
      <c r="BG26" s="40"/>
      <c r="BH26" s="62" t="s">
        <v>75</v>
      </c>
      <c r="BI26" s="37" t="s">
        <v>76</v>
      </c>
      <c r="BJ26" s="63" t="s">
        <v>77</v>
      </c>
    </row>
    <row r="27" spans="1:62" ht="25" customHeight="1">
      <c r="A27" s="73">
        <v>30</v>
      </c>
      <c r="B27" s="105"/>
      <c r="C27" s="40"/>
      <c r="D27" s="35" t="s">
        <v>155</v>
      </c>
      <c r="E27" s="34" t="s">
        <v>156</v>
      </c>
      <c r="F27" s="34" t="s">
        <v>64</v>
      </c>
      <c r="G27" s="35" t="s">
        <v>157</v>
      </c>
      <c r="H27" s="36" t="s">
        <v>163</v>
      </c>
      <c r="I27" s="37" t="s">
        <v>163</v>
      </c>
      <c r="J27" s="37" t="s">
        <v>159</v>
      </c>
      <c r="K27" s="38"/>
      <c r="L27" s="39" t="s">
        <v>164</v>
      </c>
      <c r="M27" s="37" t="s">
        <v>161</v>
      </c>
      <c r="N27" s="40"/>
      <c r="O27" s="40"/>
      <c r="P27" s="95" t="s">
        <v>165</v>
      </c>
      <c r="Q27" s="40"/>
      <c r="R27" s="34" t="s">
        <v>71</v>
      </c>
      <c r="S27" s="78">
        <f>'[1]Sunny 2.26'!Q33</f>
        <v>1.77</v>
      </c>
      <c r="T27" s="34" t="s">
        <v>72</v>
      </c>
      <c r="U27" s="35" t="s">
        <v>73</v>
      </c>
      <c r="V27" s="44">
        <v>38.5</v>
      </c>
      <c r="W27" s="44">
        <v>22</v>
      </c>
      <c r="X27" s="44">
        <v>22.5</v>
      </c>
      <c r="Y27" s="64">
        <v>22</v>
      </c>
      <c r="Z27" s="65">
        <v>7</v>
      </c>
      <c r="AA27" s="65">
        <v>11</v>
      </c>
      <c r="AB27" s="47">
        <v>10</v>
      </c>
      <c r="AC27" s="48">
        <v>2</v>
      </c>
      <c r="AD27" s="49">
        <f t="shared" si="8"/>
        <v>1.694E-3</v>
      </c>
      <c r="AE27" s="47">
        <v>53</v>
      </c>
      <c r="AF27" s="50">
        <f t="shared" si="9"/>
        <v>62573.789846517117</v>
      </c>
      <c r="AG27" s="51">
        <v>2250</v>
      </c>
      <c r="AH27" s="52">
        <f t="shared" si="10"/>
        <v>3.5957547169811324E-2</v>
      </c>
      <c r="AI27" s="66" t="s">
        <v>81</v>
      </c>
      <c r="AJ27" s="54">
        <f>3.4%+20%</f>
        <v>0.23400000000000001</v>
      </c>
      <c r="AK27" s="52">
        <f t="shared" si="0"/>
        <v>0.41418000000000005</v>
      </c>
      <c r="AL27" s="52">
        <f t="shared" si="1"/>
        <v>2.2201375471698115</v>
      </c>
      <c r="AM27" s="55">
        <v>0.01</v>
      </c>
      <c r="AN27" s="52">
        <f t="shared" si="2"/>
        <v>3.3000000000000002E-2</v>
      </c>
      <c r="AO27" s="89">
        <v>0.05</v>
      </c>
      <c r="AP27" s="52">
        <f t="shared" si="3"/>
        <v>0.16500000000000001</v>
      </c>
      <c r="AQ27" s="56">
        <v>0</v>
      </c>
      <c r="AR27" s="55">
        <v>0</v>
      </c>
      <c r="AS27" s="52">
        <f t="shared" si="4"/>
        <v>0</v>
      </c>
      <c r="AT27" s="52">
        <f t="shared" si="5"/>
        <v>0.19800000000000001</v>
      </c>
      <c r="AU27" s="52">
        <f t="shared" si="6"/>
        <v>2.4181375471698114</v>
      </c>
      <c r="AV27" s="57">
        <f t="shared" si="7"/>
        <v>0.26723104631217831</v>
      </c>
      <c r="AW27" s="92">
        <v>3.3</v>
      </c>
      <c r="AX27" s="6"/>
      <c r="AY27" s="82"/>
      <c r="AZ27" s="6"/>
      <c r="BA27" s="60">
        <v>1600</v>
      </c>
      <c r="BB27" s="52">
        <f t="shared" si="11"/>
        <v>3869.0200754716984</v>
      </c>
      <c r="BC27" s="52">
        <f t="shared" si="12"/>
        <v>5280</v>
      </c>
      <c r="BD27" s="52">
        <f t="shared" si="13"/>
        <v>0</v>
      </c>
      <c r="BE27" s="61">
        <v>15.25</v>
      </c>
      <c r="BF27" s="40"/>
      <c r="BG27" s="40"/>
      <c r="BH27" s="62" t="s">
        <v>75</v>
      </c>
      <c r="BI27" s="37" t="s">
        <v>76</v>
      </c>
      <c r="BJ27" s="63" t="s">
        <v>77</v>
      </c>
    </row>
    <row r="28" spans="1:62" ht="25" customHeight="1">
      <c r="A28" s="73">
        <v>31</v>
      </c>
      <c r="B28" s="105"/>
      <c r="C28" s="40"/>
      <c r="D28" s="35" t="s">
        <v>155</v>
      </c>
      <c r="E28" s="34" t="s">
        <v>156</v>
      </c>
      <c r="F28" s="34" t="s">
        <v>64</v>
      </c>
      <c r="G28" s="35" t="s">
        <v>157</v>
      </c>
      <c r="H28" s="36" t="s">
        <v>166</v>
      </c>
      <c r="I28" s="37" t="s">
        <v>166</v>
      </c>
      <c r="J28" s="37" t="s">
        <v>159</v>
      </c>
      <c r="K28" s="38"/>
      <c r="L28" s="39" t="s">
        <v>167</v>
      </c>
      <c r="M28" s="37" t="s">
        <v>161</v>
      </c>
      <c r="N28" s="40"/>
      <c r="O28" s="40"/>
      <c r="P28" s="95" t="s">
        <v>168</v>
      </c>
      <c r="Q28" s="40"/>
      <c r="R28" s="34" t="s">
        <v>71</v>
      </c>
      <c r="S28" s="78">
        <f>'[1]Sunny 2.26'!Q34</f>
        <v>1.65</v>
      </c>
      <c r="T28" s="34" t="s">
        <v>72</v>
      </c>
      <c r="U28" s="35" t="s">
        <v>73</v>
      </c>
      <c r="V28" s="44">
        <v>38.5</v>
      </c>
      <c r="W28" s="44">
        <v>22</v>
      </c>
      <c r="X28" s="44">
        <v>22.5</v>
      </c>
      <c r="Y28" s="45">
        <v>8</v>
      </c>
      <c r="Z28" s="46">
        <v>8</v>
      </c>
      <c r="AA28" s="46">
        <v>11</v>
      </c>
      <c r="AB28" s="47">
        <v>10</v>
      </c>
      <c r="AC28" s="48">
        <v>1</v>
      </c>
      <c r="AD28" s="49">
        <f t="shared" si="8"/>
        <v>7.0399999999999998E-4</v>
      </c>
      <c r="AE28" s="47">
        <v>53</v>
      </c>
      <c r="AF28" s="50">
        <f t="shared" si="9"/>
        <v>75284.090909090912</v>
      </c>
      <c r="AG28" s="51">
        <v>2250</v>
      </c>
      <c r="AH28" s="52">
        <f t="shared" si="10"/>
        <v>2.9886792452830189E-2</v>
      </c>
      <c r="AI28" s="66" t="s">
        <v>81</v>
      </c>
      <c r="AJ28" s="54">
        <f t="shared" ref="AJ28:AJ31" si="18">3.4%+20%</f>
        <v>0.23400000000000001</v>
      </c>
      <c r="AK28" s="52">
        <f t="shared" si="0"/>
        <v>0.3861</v>
      </c>
      <c r="AL28" s="52">
        <f t="shared" si="1"/>
        <v>2.0659867924528301</v>
      </c>
      <c r="AM28" s="55">
        <v>0.01</v>
      </c>
      <c r="AN28" s="52">
        <f t="shared" si="2"/>
        <v>0.03</v>
      </c>
      <c r="AO28" s="89">
        <v>0.05</v>
      </c>
      <c r="AP28" s="52">
        <f t="shared" si="3"/>
        <v>0.15000000000000002</v>
      </c>
      <c r="AQ28" s="56">
        <v>0</v>
      </c>
      <c r="AR28" s="55">
        <v>0</v>
      </c>
      <c r="AS28" s="52">
        <f t="shared" si="4"/>
        <v>0</v>
      </c>
      <c r="AT28" s="52">
        <f t="shared" si="5"/>
        <v>0.18000000000000002</v>
      </c>
      <c r="AU28" s="52">
        <f t="shared" si="6"/>
        <v>2.2459867924528303</v>
      </c>
      <c r="AV28" s="57">
        <f t="shared" si="7"/>
        <v>0.25133773584905655</v>
      </c>
      <c r="AW28" s="92">
        <v>3</v>
      </c>
      <c r="AX28" s="6"/>
      <c r="AY28" s="82"/>
      <c r="AZ28" s="6"/>
      <c r="BA28" s="60">
        <v>800</v>
      </c>
      <c r="BB28" s="52">
        <f t="shared" si="11"/>
        <v>1796.7894339622642</v>
      </c>
      <c r="BC28" s="52">
        <f t="shared" si="12"/>
        <v>2400</v>
      </c>
      <c r="BD28" s="52">
        <f t="shared" si="13"/>
        <v>0</v>
      </c>
      <c r="BE28" s="61">
        <v>15.25</v>
      </c>
      <c r="BF28" s="40"/>
      <c r="BG28" s="40"/>
      <c r="BH28" s="62" t="s">
        <v>75</v>
      </c>
      <c r="BI28" s="37" t="s">
        <v>76</v>
      </c>
      <c r="BJ28" s="63" t="s">
        <v>77</v>
      </c>
    </row>
    <row r="29" spans="1:62" ht="25" customHeight="1">
      <c r="A29" s="73">
        <v>32</v>
      </c>
      <c r="B29" s="105"/>
      <c r="C29" s="40"/>
      <c r="D29" s="35" t="s">
        <v>155</v>
      </c>
      <c r="E29" s="34" t="s">
        <v>156</v>
      </c>
      <c r="F29" s="34" t="s">
        <v>64</v>
      </c>
      <c r="G29" s="35" t="s">
        <v>157</v>
      </c>
      <c r="H29" s="36" t="s">
        <v>169</v>
      </c>
      <c r="I29" s="37" t="s">
        <v>169</v>
      </c>
      <c r="J29" s="37" t="s">
        <v>159</v>
      </c>
      <c r="K29" s="38"/>
      <c r="L29" s="39" t="s">
        <v>151</v>
      </c>
      <c r="M29" s="37" t="s">
        <v>161</v>
      </c>
      <c r="N29" s="40"/>
      <c r="O29" s="40"/>
      <c r="P29" s="95" t="s">
        <v>170</v>
      </c>
      <c r="Q29" s="40"/>
      <c r="R29" s="34" t="s">
        <v>71</v>
      </c>
      <c r="S29" s="78">
        <f>'[1]Sunny 2.26'!Q35</f>
        <v>1.65</v>
      </c>
      <c r="T29" s="34" t="s">
        <v>72</v>
      </c>
      <c r="U29" s="35" t="s">
        <v>73</v>
      </c>
      <c r="V29" s="44">
        <v>38.5</v>
      </c>
      <c r="W29" s="44">
        <v>22</v>
      </c>
      <c r="X29" s="44">
        <v>22.5</v>
      </c>
      <c r="Y29" s="45">
        <v>14</v>
      </c>
      <c r="Z29" s="46">
        <v>10.5</v>
      </c>
      <c r="AA29" s="46">
        <v>2.5</v>
      </c>
      <c r="AB29" s="47">
        <v>10</v>
      </c>
      <c r="AC29" s="48">
        <v>1</v>
      </c>
      <c r="AD29" s="67">
        <f t="shared" si="8"/>
        <v>3.6749999999999999E-4</v>
      </c>
      <c r="AE29" s="47">
        <v>53</v>
      </c>
      <c r="AF29" s="50">
        <f t="shared" si="9"/>
        <v>144217.68707482994</v>
      </c>
      <c r="AG29" s="51">
        <v>2250</v>
      </c>
      <c r="AH29" s="52">
        <f t="shared" si="10"/>
        <v>1.5601415094339622E-2</v>
      </c>
      <c r="AI29" s="66" t="s">
        <v>81</v>
      </c>
      <c r="AJ29" s="54">
        <f t="shared" si="18"/>
        <v>0.23400000000000001</v>
      </c>
      <c r="AK29" s="52">
        <f t="shared" si="0"/>
        <v>0.3861</v>
      </c>
      <c r="AL29" s="52">
        <f t="shared" si="1"/>
        <v>2.0517014150943393</v>
      </c>
      <c r="AM29" s="55">
        <v>0.01</v>
      </c>
      <c r="AN29" s="52">
        <f t="shared" si="2"/>
        <v>0.03</v>
      </c>
      <c r="AO29" s="89">
        <v>0.05</v>
      </c>
      <c r="AP29" s="52">
        <f t="shared" si="3"/>
        <v>0.15000000000000002</v>
      </c>
      <c r="AQ29" s="56">
        <v>0</v>
      </c>
      <c r="AR29" s="55">
        <v>0</v>
      </c>
      <c r="AS29" s="52">
        <f t="shared" si="4"/>
        <v>0</v>
      </c>
      <c r="AT29" s="52">
        <f t="shared" si="5"/>
        <v>0.18000000000000002</v>
      </c>
      <c r="AU29" s="52">
        <f t="shared" si="6"/>
        <v>2.2317014150943395</v>
      </c>
      <c r="AV29" s="57">
        <f t="shared" si="7"/>
        <v>0.25609952830188681</v>
      </c>
      <c r="AW29" s="92">
        <v>3</v>
      </c>
      <c r="AX29" s="6"/>
      <c r="AY29" s="82"/>
      <c r="AZ29" s="6"/>
      <c r="BA29" s="60">
        <v>800</v>
      </c>
      <c r="BB29" s="52">
        <f t="shared" si="11"/>
        <v>1785.3611320754717</v>
      </c>
      <c r="BC29" s="52">
        <f t="shared" si="12"/>
        <v>2400</v>
      </c>
      <c r="BD29" s="52">
        <f t="shared" si="13"/>
        <v>0</v>
      </c>
      <c r="BE29" s="61">
        <v>15.25</v>
      </c>
      <c r="BF29" s="40"/>
      <c r="BG29" s="40"/>
      <c r="BH29" s="62" t="s">
        <v>75</v>
      </c>
      <c r="BI29" s="37" t="s">
        <v>76</v>
      </c>
      <c r="BJ29" s="63" t="s">
        <v>77</v>
      </c>
    </row>
    <row r="30" spans="1:62" ht="25" customHeight="1">
      <c r="A30" s="73">
        <v>33</v>
      </c>
      <c r="B30" s="105"/>
      <c r="C30" s="40"/>
      <c r="D30" s="35" t="s">
        <v>155</v>
      </c>
      <c r="E30" s="34" t="s">
        <v>156</v>
      </c>
      <c r="F30" s="34" t="s">
        <v>64</v>
      </c>
      <c r="G30" s="35" t="s">
        <v>157</v>
      </c>
      <c r="H30" s="36" t="s">
        <v>88</v>
      </c>
      <c r="I30" s="37" t="s">
        <v>88</v>
      </c>
      <c r="J30" s="37" t="s">
        <v>159</v>
      </c>
      <c r="K30" s="38"/>
      <c r="L30" s="39" t="s">
        <v>89</v>
      </c>
      <c r="M30" s="37" t="s">
        <v>161</v>
      </c>
      <c r="N30" s="40"/>
      <c r="O30" s="40"/>
      <c r="P30" s="95" t="s">
        <v>171</v>
      </c>
      <c r="Q30" s="40"/>
      <c r="R30" s="34" t="s">
        <v>71</v>
      </c>
      <c r="S30" s="96">
        <f>'[1]Sunny 2.26'!Q36</f>
        <v>4.42</v>
      </c>
      <c r="T30" s="34" t="s">
        <v>72</v>
      </c>
      <c r="U30" s="35" t="s">
        <v>73</v>
      </c>
      <c r="V30" s="44">
        <v>38.5</v>
      </c>
      <c r="W30" s="44">
        <v>22</v>
      </c>
      <c r="X30" s="44">
        <v>22.5</v>
      </c>
      <c r="Y30" s="45">
        <v>23</v>
      </c>
      <c r="Z30" s="46">
        <v>17</v>
      </c>
      <c r="AA30" s="46">
        <v>11</v>
      </c>
      <c r="AB30" s="47">
        <v>10</v>
      </c>
      <c r="AC30" s="48">
        <v>1</v>
      </c>
      <c r="AD30" s="49">
        <f t="shared" si="8"/>
        <v>4.3010000000000001E-3</v>
      </c>
      <c r="AE30" s="47">
        <v>53</v>
      </c>
      <c r="AF30" s="50">
        <f t="shared" si="9"/>
        <v>12322.715647523832</v>
      </c>
      <c r="AG30" s="51">
        <v>2250</v>
      </c>
      <c r="AH30" s="52">
        <f t="shared" si="10"/>
        <v>0.18258962264150944</v>
      </c>
      <c r="AI30" s="66" t="s">
        <v>81</v>
      </c>
      <c r="AJ30" s="54">
        <f t="shared" si="18"/>
        <v>0.23400000000000001</v>
      </c>
      <c r="AK30" s="52">
        <f t="shared" si="0"/>
        <v>1.0342800000000001</v>
      </c>
      <c r="AL30" s="52">
        <f t="shared" si="1"/>
        <v>5.6368696226415089</v>
      </c>
      <c r="AM30" s="55">
        <v>0.01</v>
      </c>
      <c r="AN30" s="52">
        <f t="shared" si="2"/>
        <v>7.8E-2</v>
      </c>
      <c r="AO30" s="89">
        <v>0.05</v>
      </c>
      <c r="AP30" s="52">
        <f t="shared" si="3"/>
        <v>0.39</v>
      </c>
      <c r="AQ30" s="56">
        <v>0</v>
      </c>
      <c r="AR30" s="55">
        <v>0</v>
      </c>
      <c r="AS30" s="52">
        <f t="shared" si="4"/>
        <v>0</v>
      </c>
      <c r="AT30" s="52">
        <f t="shared" si="5"/>
        <v>0.46800000000000003</v>
      </c>
      <c r="AU30" s="52">
        <f t="shared" si="6"/>
        <v>6.1048696226415089</v>
      </c>
      <c r="AV30" s="57">
        <f t="shared" si="7"/>
        <v>0.21732440735365269</v>
      </c>
      <c r="AW30" s="92">
        <v>7.8</v>
      </c>
      <c r="AX30" s="6"/>
      <c r="AY30" s="82"/>
      <c r="AZ30" s="6"/>
      <c r="BA30" s="60">
        <v>800</v>
      </c>
      <c r="BB30" s="52">
        <f t="shared" si="11"/>
        <v>4883.8956981132069</v>
      </c>
      <c r="BC30" s="52">
        <f t="shared" si="12"/>
        <v>6240</v>
      </c>
      <c r="BD30" s="52">
        <f t="shared" si="13"/>
        <v>0</v>
      </c>
      <c r="BE30" s="61">
        <v>15.25</v>
      </c>
      <c r="BF30" s="40"/>
      <c r="BG30" s="40"/>
      <c r="BH30" s="62" t="s">
        <v>75</v>
      </c>
      <c r="BI30" s="37" t="s">
        <v>76</v>
      </c>
      <c r="BJ30" s="63" t="s">
        <v>77</v>
      </c>
    </row>
    <row r="31" spans="1:62" ht="25" customHeight="1">
      <c r="A31" s="73">
        <v>34</v>
      </c>
      <c r="B31" s="106"/>
      <c r="C31" s="40"/>
      <c r="D31" s="35" t="s">
        <v>155</v>
      </c>
      <c r="E31" s="34" t="s">
        <v>156</v>
      </c>
      <c r="F31" s="34" t="s">
        <v>64</v>
      </c>
      <c r="G31" s="35" t="s">
        <v>157</v>
      </c>
      <c r="H31" s="36" t="s">
        <v>139</v>
      </c>
      <c r="I31" s="37" t="s">
        <v>139</v>
      </c>
      <c r="J31" s="37" t="s">
        <v>172</v>
      </c>
      <c r="K31" s="38"/>
      <c r="L31" s="39" t="s">
        <v>140</v>
      </c>
      <c r="M31" s="37" t="s">
        <v>161</v>
      </c>
      <c r="N31" s="40"/>
      <c r="O31" s="40"/>
      <c r="P31" s="95" t="s">
        <v>173</v>
      </c>
      <c r="Q31" s="40"/>
      <c r="R31" s="34" t="s">
        <v>71</v>
      </c>
      <c r="S31" s="78">
        <f>'[1]Sunny 2.26'!Q37</f>
        <v>1.66</v>
      </c>
      <c r="T31" s="34" t="s">
        <v>72</v>
      </c>
      <c r="U31" s="35" t="s">
        <v>73</v>
      </c>
      <c r="V31" s="44">
        <v>38.5</v>
      </c>
      <c r="W31" s="44">
        <v>22</v>
      </c>
      <c r="X31" s="44">
        <v>22.5</v>
      </c>
      <c r="Y31" s="45">
        <v>10.5</v>
      </c>
      <c r="Z31" s="46">
        <v>7</v>
      </c>
      <c r="AA31" s="46">
        <v>18</v>
      </c>
      <c r="AB31" s="47">
        <v>10</v>
      </c>
      <c r="AC31" s="48">
        <v>1</v>
      </c>
      <c r="AD31" s="49">
        <f t="shared" si="8"/>
        <v>1.323E-3</v>
      </c>
      <c r="AE31" s="47">
        <v>53</v>
      </c>
      <c r="AF31" s="50">
        <f t="shared" si="9"/>
        <v>40060.468631897202</v>
      </c>
      <c r="AG31" s="51">
        <v>2250</v>
      </c>
      <c r="AH31" s="52">
        <f t="shared" si="10"/>
        <v>5.6165094339622641E-2</v>
      </c>
      <c r="AI31" s="66" t="s">
        <v>81</v>
      </c>
      <c r="AJ31" s="54">
        <f t="shared" si="18"/>
        <v>0.23400000000000001</v>
      </c>
      <c r="AK31" s="52">
        <f t="shared" si="0"/>
        <v>0.38844000000000001</v>
      </c>
      <c r="AL31" s="52">
        <f t="shared" si="1"/>
        <v>2.1046050943396226</v>
      </c>
      <c r="AM31" s="55">
        <v>0.01</v>
      </c>
      <c r="AN31" s="52">
        <f t="shared" si="2"/>
        <v>0.03</v>
      </c>
      <c r="AO31" s="89">
        <v>0.05</v>
      </c>
      <c r="AP31" s="52">
        <f t="shared" si="3"/>
        <v>0.15000000000000002</v>
      </c>
      <c r="AQ31" s="56">
        <v>0</v>
      </c>
      <c r="AR31" s="55">
        <v>0</v>
      </c>
      <c r="AS31" s="52">
        <f t="shared" si="4"/>
        <v>0</v>
      </c>
      <c r="AT31" s="52">
        <f t="shared" si="5"/>
        <v>0.18000000000000002</v>
      </c>
      <c r="AU31" s="52">
        <f t="shared" si="6"/>
        <v>2.2846050943396228</v>
      </c>
      <c r="AV31" s="57">
        <f t="shared" si="7"/>
        <v>0.23846496855345908</v>
      </c>
      <c r="AW31" s="92">
        <v>3</v>
      </c>
      <c r="AX31" s="6"/>
      <c r="AY31" s="82"/>
      <c r="AZ31" s="6"/>
      <c r="BA31" s="60">
        <v>800</v>
      </c>
      <c r="BB31" s="52">
        <f t="shared" si="11"/>
        <v>1827.6840754716982</v>
      </c>
      <c r="BC31" s="52">
        <f t="shared" si="12"/>
        <v>2400</v>
      </c>
      <c r="BD31" s="52">
        <f t="shared" si="13"/>
        <v>0</v>
      </c>
      <c r="BE31" s="61">
        <v>15.25</v>
      </c>
      <c r="BF31" s="40"/>
      <c r="BG31" s="40"/>
      <c r="BH31" s="62" t="s">
        <v>75</v>
      </c>
      <c r="BI31" s="37" t="s">
        <v>76</v>
      </c>
      <c r="BJ31" s="63" t="s">
        <v>77</v>
      </c>
    </row>
  </sheetData>
  <sheetProtection insertRows="0" deleteRows="0" sort="0"/>
  <protectedRanges>
    <protectedRange sqref="AY2:AY5 N2:N31 AH2:AH31 L32:N244 AX6:AY31 P32:AW244 A32:J244 Q2:T7 Q14:T31 AK2:AV31 E2:F31 AD2:AF31 P8:T13 A2:C31 BE2:BE31" name="Range1"/>
    <protectedRange sqref="AB2:AB31" name="Range1_2"/>
    <protectedRange sqref="AG2:AG31" name="Range1_3"/>
    <protectedRange sqref="AX2:AX5" name="Range1_5"/>
    <protectedRange sqref="K32:K271" name="Range1_1"/>
    <protectedRange sqref="AZ2:AZ266" name="Range1_7"/>
    <protectedRange sqref="O2:O266" name="Range1_8"/>
    <protectedRange sqref="M2:M7 G2:J7 M14:M31 G14:J31" name="Range1_5_2"/>
    <protectedRange sqref="L2:L6 L14:L31" name="Range1_1_1_2"/>
    <protectedRange sqref="L7" name="Range1_1_1_1_1"/>
    <protectedRange sqref="D2:D7 D14:D31" name="Range1_5_2_1"/>
    <protectedRange sqref="U8:U13" name="Range1_2_1"/>
    <protectedRange sqref="V14:X31 V2:X7" name="Range1_5_2_2"/>
    <protectedRange sqref="U2:U7 U14:U31" name="Range1_2_1_2"/>
    <protectedRange sqref="AC8" name="Range1_5_12"/>
    <protectedRange sqref="AC2:AC7 AC14:AC31" name="Range1_5_2_3"/>
    <protectedRange sqref="BA8" name="Range1_5_13"/>
    <protectedRange sqref="BA2:BA7 BA14:BA31" name="Range1_5_2_4"/>
    <protectedRange sqref="BI2:BI7 BI14:BI31" name="Range1_5_2_5"/>
    <protectedRange sqref="AI2:AJ31" name="Range1_4_1"/>
  </protectedRanges>
  <mergeCells count="5">
    <mergeCell ref="B2:B7"/>
    <mergeCell ref="B8:B13"/>
    <mergeCell ref="B14:B19"/>
    <mergeCell ref="B20:B25"/>
    <mergeCell ref="B26:B31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2026-02-27T03:21:10Z</dcterms:created>
  <dcterms:modified xsi:type="dcterms:W3CDTF">2026-02-27T03:27:31Z</dcterms:modified>
</cp:coreProperties>
</file>