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新建文件夹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8" l="1"/>
  <c r="AP2" i="8" l="1"/>
  <c r="BA2" i="8"/>
  <c r="AS2" i="8"/>
  <c r="AM2" i="8"/>
  <c r="AK2" i="8"/>
  <c r="AC2" i="8"/>
  <c r="AD2" i="8" s="1"/>
  <c r="AF2" i="8" s="1"/>
  <c r="AI2" i="8" l="1"/>
  <c r="AT2" i="8"/>
  <c r="AU2" i="8" l="1"/>
  <c r="AZ2" i="8" s="1"/>
  <c r="AV2" i="8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<sst xmlns="http://schemas.openxmlformats.org/spreadsheetml/2006/main" count="65" uniqueCount="64">
  <si>
    <t>Brand</t>
  </si>
  <si>
    <t>Package Type</t>
  </si>
  <si>
    <t>Licensor</t>
  </si>
  <si>
    <t>Normal</t>
  </si>
  <si>
    <t>THROW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</si>
  <si>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</si>
  <si>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</si>
  <si>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</si>
  <si>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</si>
  <si>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</si>
  <si>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</si>
  <si>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</si>
  <si>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</si>
  <si>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</si>
  <si>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</si>
  <si>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</si>
  <si>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</si>
  <si>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</si>
  <si>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</si>
  <si>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</si>
  <si>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</si>
  <si>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</si>
  <si>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</si>
  <si>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</si>
  <si>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</si>
  <si>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</si>
  <si>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</si>
  <si>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</si>
  <si>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</si>
  <si>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</si>
  <si>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</si>
  <si>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</si>
  <si>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</si>
  <si>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</si>
  <si>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</si>
  <si>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</si>
  <si>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</si>
  <si>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</si>
  <si>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</si>
  <si>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</si>
  <si>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</si>
  <si>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</si>
  <si>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</si>
  <si>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</si>
  <si>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</si>
  <si>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</si>
  <si>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</si>
  <si>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</si>
  <si>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</si>
  <si>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</si>
  <si>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</si>
  <si>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</si>
  <si>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</si>
  <si>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</si>
  <si>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</si>
  <si>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</si>
  <si>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Testing</t>
  </si>
  <si>
    <t>Solid</t>
  </si>
  <si>
    <t>Blanket throw of 100% polyester knitted fabric</t>
  </si>
  <si>
    <t>50x60"</t>
  </si>
  <si>
    <t>6301.40.0020</t>
  </si>
  <si>
    <t>Carved Waffle Plush Boxed Throw</t>
  </si>
  <si>
    <t>100%polyester 260gsm backprinted carved waffle plush, 1" self hem.
Packaging: Folded with ribbon+insert in gift box(no-lid)</t>
  </si>
  <si>
    <t>FD50-570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</si>
</sst>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3" formatCode="[$$-409]#,##0.000;\-[$$-409]#,##0.000"/>
    <numFmt numFmtId="187" formatCode="[$$-409]#,##0.00"/>
    <numFmt numFmtId="189" formatCode="&quot;$&quot;#,##0.000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Calibri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10" fillId="0" borderId="0"/>
    <xf numFmtId="183" fontId="11" fillId="0" borderId="0">
      <alignment vertical="center"/>
    </xf>
    <xf numFmtId="183" fontId="3" fillId="0" borderId="0"/>
    <xf numFmtId="183" fontId="3" fillId="0" borderId="0"/>
    <xf numFmtId="183" fontId="3" fillId="0" borderId="0" applyProtection="0"/>
    <xf numFmtId="183" fontId="9" fillId="0" borderId="0"/>
    <xf numFmtId="187" fontId="9" fillId="0" borderId="0"/>
    <xf numFmtId="187" fontId="9" fillId="0" borderId="0"/>
    <xf numFmtId="183" fontId="12" fillId="0" borderId="0">
      <alignment vertical="center"/>
    </xf>
    <xf numFmtId="183" fontId="11" fillId="0" borderId="0">
      <alignment vertical="center"/>
    </xf>
    <xf numFmtId="0" fontId="13" fillId="0" borderId="0"/>
    <xf numFmtId="183" fontId="10" fillId="0" borderId="0"/>
    <xf numFmtId="183" fontId="3" fillId="0" borderId="0">
      <alignment vertical="center"/>
    </xf>
    <xf numFmtId="183" fontId="3" fillId="0" borderId="0" applyProtection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189" fontId="0" fillId="0" borderId="2" xfId="0" applyNumberFormat="1" applyBorder="1" applyAlignment="1">
      <alignment wrapText="1"/>
    </xf>
    <xf numFmtId="0" fontId="3" fillId="6" borderId="1" xfId="0" applyFont="1" applyFill="1" applyBorder="1" applyAlignment="1">
      <alignment wrapText="1"/>
    </xf>
  </cellXfs>
  <cellStyles count="21">
    <cellStyle name="Currency 2" xfId="5"/>
    <cellStyle name="Normal 2" xfId="4"/>
    <cellStyle name="Normal 2 18 2" xfId="1"/>
    <cellStyle name="Normal 3 3 14" xfId="7"/>
    <cellStyle name="Normal 3 3 14 3" xfId="18"/>
    <cellStyle name="Normal 58" xfId="15"/>
    <cellStyle name="Normal_CCD-HSN  1.14.11" xfId="19"/>
    <cellStyle name="Percent 2" xfId="6"/>
    <cellStyle name="Style 1" xfId="3"/>
    <cellStyle name="常规" xfId="0" builtinId="0"/>
    <cellStyle name="常规 10 3 3 2" xfId="12"/>
    <cellStyle name="常规 10 4 2" xfId="13"/>
    <cellStyle name="常规 12 2 6" xfId="14"/>
    <cellStyle name="常规 24 2" xfId="17"/>
    <cellStyle name="常规 4 4" xfId="8"/>
    <cellStyle name="常规 4 4 3" xfId="16"/>
    <cellStyle name="样式 1 2" xfId="2"/>
    <cellStyle name="样式 1 2 4 3" xfId="11"/>
    <cellStyle name="样式 1 2 4 3 2" xfId="20"/>
    <cellStyle name="样式 1 3 2 2 2" xfId="10"/>
    <cellStyle name="样式 1 3 2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2"/>
  <sheetViews>
    <sheetView tabSelected="1" topLeftCell="F1" workbookViewId="0">
      <selection activeCell="R2" sqref="R2:U2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8" customWidth="1"/>
    <col min="12" max="12" width="8.1406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7" customWidth="1"/>
    <col min="29" max="29" width="10" style="45" customWidth="1"/>
    <col min="30" max="30" width="9.85546875" style="7" customWidth="1"/>
    <col min="31" max="31" width="7.85546875" style="3" customWidth="1"/>
    <col min="32" max="32" width="8.85546875" style="6" customWidth="1"/>
    <col min="33" max="33" width="13.2851562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50</v>
      </c>
      <c r="G1" s="38" t="s">
        <v>8</v>
      </c>
      <c r="H1" s="12" t="s">
        <v>9</v>
      </c>
      <c r="I1" s="37" t="s">
        <v>52</v>
      </c>
      <c r="J1" s="12" t="s">
        <v>10</v>
      </c>
      <c r="K1" s="37" t="s">
        <v>55</v>
      </c>
      <c r="L1" s="12" t="s">
        <v>11</v>
      </c>
      <c r="M1" s="12" t="s">
        <v>12</v>
      </c>
      <c r="N1" s="38" t="s">
        <v>13</v>
      </c>
      <c r="O1" s="38" t="s">
        <v>14</v>
      </c>
      <c r="P1" s="38" t="s">
        <v>15</v>
      </c>
      <c r="Q1" s="37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1" t="s">
        <v>21</v>
      </c>
      <c r="Y1" s="41" t="s">
        <v>22</v>
      </c>
      <c r="Z1" s="41" t="s">
        <v>23</v>
      </c>
      <c r="AA1" s="20" t="s">
        <v>24</v>
      </c>
      <c r="AB1" s="21" t="s">
        <v>25</v>
      </c>
      <c r="AC1" s="46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3" t="s">
        <v>35</v>
      </c>
      <c r="AM1" s="23" t="s">
        <v>36</v>
      </c>
      <c r="AN1" s="19" t="s">
        <v>56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4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90">
      <c r="A2" s="28">
        <v>1</v>
      </c>
      <c r="B2" s="1"/>
      <c r="C2" s="1"/>
      <c r="D2" s="1"/>
      <c r="E2" s="1"/>
      <c r="F2" s="1" t="s">
        <v>4</v>
      </c>
      <c r="G2" s="1" t="s">
        <v>57</v>
      </c>
      <c r="H2" s="49" t="s">
        <v>61</v>
      </c>
      <c r="I2" s="49" t="s">
        <v>61</v>
      </c>
      <c r="J2" s="49" t="s">
        <v>62</v>
      </c>
      <c r="K2" s="49" t="s">
        <v>58</v>
      </c>
      <c r="L2" s="49" t="s">
        <v>59</v>
      </c>
      <c r="M2" s="1"/>
      <c r="N2" s="1"/>
      <c r="O2" s="52" t="s">
        <v>63</v>
      </c>
      <c r="P2" s="50"/>
      <c r="Q2" s="1" t="s">
        <v>51</v>
      </c>
      <c r="R2" s="29">
        <v>19</v>
      </c>
      <c r="S2" s="30">
        <v>7.95</v>
      </c>
      <c r="T2" s="31">
        <v>2.39</v>
      </c>
      <c r="U2" s="51">
        <v>2.39</v>
      </c>
      <c r="V2" s="9"/>
      <c r="W2" s="1" t="s">
        <v>3</v>
      </c>
      <c r="X2" s="42">
        <v>73</v>
      </c>
      <c r="Y2" s="42">
        <v>59</v>
      </c>
      <c r="Z2" s="42">
        <v>40</v>
      </c>
      <c r="AA2" s="30"/>
      <c r="AB2" s="32">
        <v>24</v>
      </c>
      <c r="AC2" s="47">
        <f>IF(X2="","",X2*Y2*Z2/1000000)</f>
        <v>0.17199999999999999</v>
      </c>
      <c r="AD2" s="33">
        <f>IF(AB2="","",65/AC2*AB2)</f>
        <v>9070</v>
      </c>
      <c r="AE2" s="1"/>
      <c r="AF2" s="34">
        <f>IF(ISERROR(AE2/AD2),"",AE2/AD2)</f>
        <v>0</v>
      </c>
      <c r="AG2" s="49" t="s">
        <v>60</v>
      </c>
      <c r="AH2" s="35">
        <f>8.5%+20%</f>
        <v>0.28499999999999998</v>
      </c>
      <c r="AI2" s="34">
        <f>IF(ISERROR(U2*AH2),"",U2*AH2)</f>
        <v>0.68</v>
      </c>
      <c r="AJ2" s="35">
        <v>0.01</v>
      </c>
      <c r="AK2" s="34">
        <f>IF(ISERROR(AW2*AJ2),"",AW2*AJ2)</f>
        <v>0.03</v>
      </c>
      <c r="AL2" s="35"/>
      <c r="AM2" s="34">
        <f>IF(ISERROR(AW2*AL2),"",AW2*AL2)</f>
        <v>0</v>
      </c>
      <c r="AN2" s="1">
        <v>0.03</v>
      </c>
      <c r="AO2" s="35"/>
      <c r="AP2" s="34">
        <f>AN2</f>
        <v>0.03</v>
      </c>
      <c r="AQ2" s="9"/>
      <c r="AR2" s="35"/>
      <c r="AS2" s="34">
        <f>IF(ISERROR(AW2*AR2),"",AW2*AR2)</f>
        <v>0</v>
      </c>
      <c r="AT2" s="34">
        <f>IF(ISERROR(AK2+AM2+AP2+AS2),"",AK2+AM2+AP2+AS2)</f>
        <v>0.06</v>
      </c>
      <c r="AU2" s="34">
        <f t="shared" ref="AU2" si="0">IF(ISERROR(U2+AT2),"",U2+AT2)</f>
        <v>2.4500000000000002</v>
      </c>
      <c r="AV2" s="36">
        <f>IF(ISERROR((AW2-AU2)/AW2),"",(AW2-AU2)/AW2)</f>
        <v>0.125</v>
      </c>
      <c r="AW2" s="34">
        <v>2.8</v>
      </c>
      <c r="AX2" s="9" t="s">
        <v>54</v>
      </c>
      <c r="AY2" s="10"/>
      <c r="AZ2" s="34">
        <f>IF(ISERROR(AU2*AY2),"",AU2*AY2)</f>
        <v>0</v>
      </c>
      <c r="BA2" s="34">
        <f>IF(ISERROR(AW2*AY2),"",AW2*AY2)</f>
        <v>0</v>
      </c>
    </row>
  </sheetData>
  <sheetProtection insertRows="0" deleteRows="0" sort="0"/>
  <protectedRanges>
    <protectedRange sqref="P2:AW2 AX1 A2:N2 AL1:AM1 L3:AT238 AY2 A3:J238" name="Range1"/>
    <protectedRange sqref="K3:K245" name="Range1_1"/>
    <protectedRange sqref="O2" name="Range1_2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W2</xm:sqref>
        </x14:dataValidation>
        <x14:dataValidation type="list" allowBlank="1" showInputMessage="1" showErrorMessage="1">
          <x14:formula1>
            <xm:f>#REF!</xm:f>
          </x14:formula1>
          <xm:sqref>Q2</xm:sqref>
        </x14:dataValidation>
        <x14:dataValidation type="list" allowBlank="1" showInputMessage="1" showErrorMessage="1">
          <x14:formula1>
            <xm:f>#REF!</xm:f>
          </x14:formula1>
          <xm:sqref>AX2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2026-01-12T03:07:54Z</dcterms:modified>
</cp:coreProperties>
</file>