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7" l="1"/>
  <c r="AJ4" i="7"/>
  <c r="AF4" i="7"/>
  <c r="AA4" i="7"/>
  <c r="AB4" i="7" s="1"/>
  <c r="AD4" i="7" s="1"/>
  <c r="AO3" i="7"/>
  <c r="AL3" i="7"/>
  <c r="AR3" i="7"/>
  <c r="AJ3" i="7"/>
  <c r="AF3" i="7"/>
  <c r="AA3" i="7"/>
  <c r="AB3" i="7" s="1"/>
  <c r="AD3" i="7" s="1"/>
  <c r="AO2" i="7"/>
  <c r="AL2" i="7"/>
  <c r="AR2" i="7"/>
  <c r="AJ2" i="7"/>
  <c r="AF2" i="7"/>
  <c r="AA2" i="7"/>
  <c r="AB2" i="7" s="1"/>
  <c r="AD2" i="7" s="1"/>
  <c r="AG4" i="7" l="1"/>
  <c r="AH4" i="7" s="1"/>
  <c r="AG3" i="7"/>
  <c r="AH3" i="7" s="1"/>
  <c r="AG2" i="7"/>
  <c r="AH2" i="7" s="1"/>
  <c r="AN2" i="7"/>
  <c r="AS2" i="7" s="1"/>
  <c r="AN3" i="7"/>
  <c r="AS3" i="7" s="1"/>
  <c r="AN4" i="7"/>
  <c r="AO4" i="7"/>
  <c r="AL4" i="7"/>
  <c r="AS4" i="7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S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V1" authorId="0" shapeId="0">
      <text>
        <r>
          <rPr>
            <sz val="11"/>
            <rFont val="Calibri"/>
            <family val="2"/>
          </rPr>
          <t>[DSV Cost]/1.05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<sst xmlns="http://schemas.openxmlformats.org/spreadsheetml/2006/main" count="90" uniqueCount="65">
  <si>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</si>
  <si>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</si>
  <si>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</si>
  <si>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</si>
  <si>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</si>
  <si>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</si>
  <si>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</si>
  <si>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</si>
  <si>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</si>
  <si>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</si>
  <si>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</si>
  <si>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</si>
  <si>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</si>
  <si>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</si>
  <si>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</si>
  <si>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</si>
  <si>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</si>
  <si>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</si>
  <si>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</si>
  <si>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</si>
  <si>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</si>
  <si>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</si>
  <si>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</si>
  <si>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</si>
  <si>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</si>
  <si>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</si>
  <si>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</si>
  <si>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</si>
  <si>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</si>
  <si>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</si>
  <si>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</si>
  <si>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</si>
  <si>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</si>
  <si>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</si>
  <si>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</si>
  <si>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</si>
  <si>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</si>
  <si>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</si>
  <si>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</si>
  <si>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</si>
  <si>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</si>
  <si>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</si>
  <si>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</si>
  <si>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</si>
  <si>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</si>
  <si>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</si>
  <si>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</si>
  <si>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</si>
  <si>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</si>
  <si>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</si>
  <si>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</si>
  <si>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</si>
  <si>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</si>
  <si>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N/A</t>
  </si>
  <si>
    <t>COMFORTER (SET)(10)</t>
  </si>
  <si>
    <t>4/5 Pieces Comforter Set</t>
  </si>
  <si>
    <t>Comf/Shams: 95gsm printed MF face and reverse, ruffle edge on three side edge and pillow shams. 
Dp; poly cover with poly fill.</t>
  </si>
  <si>
    <t xml:space="preserve">Face: 100%polyester Back: 100%polyester </t>
  </si>
  <si>
    <t>Green</t>
  </si>
  <si>
    <t>Set</t>
  </si>
  <si>
    <t>Compressed/Knocked Down</t>
  </si>
  <si>
    <t>9404.40.9022</t>
  </si>
  <si>
    <t>Full/Queen: 90x90"/20x26+2"(2)/12x20"/18x18"</t>
    <phoneticPr fontId="8" type="noConversion"/>
  </si>
  <si>
    <t>King: 104x90"/20x36+2"(2)/12x20"/18x18"</t>
    <phoneticPr fontId="8" type="noConversion"/>
  </si>
  <si>
    <t>Twin/Twin XL: 66x90"/20x26+2"(1)/12x20"/18x18"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</si>
</sst>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7" formatCode="0.00_);[Red]\(0.00\)"/>
    <numFmt numFmtId="178" formatCode="[$$-481]#,##0.00_);[Red]\([$$-481]#,##0.00\)"/>
    <numFmt numFmtId="179" formatCode="0.000"/>
    <numFmt numFmtId="180" formatCode="[$¥-478]#,##0.00"/>
    <numFmt numFmtId="181" formatCode="[$￥-804]#,##0.00;[Red][$￥-804]#,##0.00"/>
    <numFmt numFmtId="182" formatCode="&quot;$&quot;#,##0.00_);[Red]\(&quot;$&quot;#,##0.00\)"/>
    <numFmt numFmtId="183" formatCode="&quot;$&quot;#,##0.00"/>
    <numFmt numFmtId="184" formatCode="_(&quot;$&quot;* #,##0.00_);_(&quot;$&quot;* \(#,##0.00\);_(&quot;$&quot;* &quot;-&quot;??_);_(@_)"/>
    <numFmt numFmtId="185" formatCode="0.0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7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1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0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3" fontId="6" fillId="5" borderId="1" xfId="10" applyNumberFormat="1" applyFont="1" applyFill="1" applyBorder="1" applyAlignment="1">
      <alignment wrapText="1"/>
    </xf>
    <xf numFmtId="2" fontId="2" fillId="0" borderId="1" xfId="9" applyNumberFormat="1" applyBorder="1" applyAlignment="1">
      <alignment wrapText="1"/>
    </xf>
    <xf numFmtId="183" fontId="2" fillId="6" borderId="1" xfId="4" applyNumberFormat="1" applyFont="1" applyFill="1" applyBorder="1" applyAlignment="1">
      <alignment wrapText="1"/>
    </xf>
    <xf numFmtId="183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5" fontId="1" fillId="0" borderId="1" xfId="9" applyNumberFormat="1" applyFont="1" applyBorder="1" applyAlignment="1">
      <alignment horizontal="center" wrapText="1"/>
    </xf>
    <xf numFmtId="183" fontId="2" fillId="0" borderId="1" xfId="9" applyNumberFormat="1" applyBorder="1" applyAlignment="1">
      <alignment wrapText="1"/>
    </xf>
    <xf numFmtId="185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6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6" borderId="1" xfId="9" applyNumberForma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3" fontId="6" fillId="0" borderId="1" xfId="10" applyNumberFormat="1" applyFont="1" applyBorder="1" applyAlignment="1">
      <alignment wrapText="1"/>
    </xf>
    <xf numFmtId="1" fontId="2" fillId="6" borderId="1" xfId="9" applyNumberFormat="1" applyFill="1" applyBorder="1" applyAlignment="1">
      <alignment wrapText="1"/>
    </xf>
    <xf numFmtId="183" fontId="2" fillId="6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3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2" fillId="6" borderId="1" xfId="8" applyNumberFormat="1" applyFont="1" applyFill="1" applyBorder="1" applyAlignment="1">
      <alignment wrapText="1"/>
    </xf>
    <xf numFmtId="183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178" fontId="2" fillId="0" borderId="1" xfId="9" applyNumberFormat="1" applyBorder="1" applyAlignment="1">
      <alignment vertical="top" wrapText="1"/>
    </xf>
    <xf numFmtId="181" fontId="3" fillId="0" borderId="2" xfId="0" applyNumberFormat="1" applyFont="1" applyBorder="1" applyAlignment="1">
      <alignment horizontal="left" vertical="center" wrapText="1"/>
    </xf>
    <xf numFmtId="177" fontId="2" fillId="0" borderId="1" xfId="9" applyNumberFormat="1" applyBorder="1" applyAlignment="1">
      <alignment wrapText="1"/>
    </xf>
    <xf numFmtId="182" fontId="2" fillId="0" borderId="1" xfId="9" applyNumberFormat="1" applyBorder="1" applyAlignment="1">
      <alignment wrapText="1"/>
    </xf>
  </cellXfs>
  <cellStyles count="11">
    <cellStyle name="Currency 2" xfId="4"/>
    <cellStyle name="Currency 2 3 2" xfId="3"/>
    <cellStyle name="Currency_Sheet1 2" xfId="2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Desktop\Adult%202025\Darcy\192.168.20.8\Documents%20and%20Settings\kathy\Local%20Settings\Temporary%20Internet%20Files\Content.Outlook\JH9RZ0WZ\Final%20External%20Quote%20Sheet%20-Micro%20Mink%20DA%20Throw%20solid%20back-130912.xls?337D0CF5" TargetMode="External"/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4"/>
  <sheetViews>
    <sheetView tabSelected="1" topLeftCell="K1" workbookViewId="0">
      <selection activeCell="T1" sqref="T1:T1048576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26.62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0" width="9.25" customWidth="1"/>
    <col min="21" max="21" width="19.75" customWidth="1"/>
    <col min="22" max="26" width="9.25" customWidth="1"/>
    <col min="27" max="27" width="14.375" customWidth="1"/>
    <col min="28" max="28" width="13.75" customWidth="1"/>
    <col min="29" max="29" width="11.75" customWidth="1"/>
    <col min="30" max="30" width="10.75" customWidth="1"/>
    <col min="31" max="31" width="16" customWidth="1"/>
    <col min="32" max="32" width="9.5" customWidth="1"/>
    <col min="33" max="36" width="9.25" customWidth="1"/>
    <col min="37" max="37" width="9.5" customWidth="1"/>
    <col min="38" max="38" width="9.25" customWidth="1"/>
    <col min="39" max="39" width="14.75" customWidth="1"/>
    <col min="40" max="45" width="9.25" customWidth="1"/>
    <col min="46" max="51" width="11.875" customWidth="1"/>
  </cols>
  <sheetData>
    <row r="1" spans="1:51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3" t="s">
        <v>18</v>
      </c>
      <c r="R1" s="14" t="s">
        <v>19</v>
      </c>
      <c r="S1" s="15" t="s">
        <v>20</v>
      </c>
      <c r="T1" s="18" t="s">
        <v>21</v>
      </c>
      <c r="U1" s="19" t="s">
        <v>22</v>
      </c>
      <c r="V1" s="20" t="s">
        <v>23</v>
      </c>
      <c r="W1" s="20" t="s">
        <v>24</v>
      </c>
      <c r="X1" s="20" t="s">
        <v>25</v>
      </c>
      <c r="Y1" s="23" t="s">
        <v>26</v>
      </c>
      <c r="Z1" s="24" t="s">
        <v>27</v>
      </c>
      <c r="AA1" s="25" t="s">
        <v>28</v>
      </c>
      <c r="AB1" s="28" t="s">
        <v>29</v>
      </c>
      <c r="AC1" s="3" t="s">
        <v>30</v>
      </c>
      <c r="AD1" s="29" t="s">
        <v>31</v>
      </c>
      <c r="AE1" s="3" t="s">
        <v>32</v>
      </c>
      <c r="AF1" s="32" t="s">
        <v>33</v>
      </c>
      <c r="AG1" s="29" t="s">
        <v>34</v>
      </c>
      <c r="AH1" s="29" t="s">
        <v>35</v>
      </c>
      <c r="AI1" s="32" t="s">
        <v>36</v>
      </c>
      <c r="AJ1" s="29" t="s">
        <v>37</v>
      </c>
      <c r="AK1" s="32" t="s">
        <v>38</v>
      </c>
      <c r="AL1" s="29" t="s">
        <v>39</v>
      </c>
      <c r="AM1" s="32" t="s">
        <v>40</v>
      </c>
      <c r="AN1" s="29" t="s">
        <v>41</v>
      </c>
      <c r="AO1" s="29" t="s">
        <v>42</v>
      </c>
      <c r="AP1" s="19" t="s">
        <v>43</v>
      </c>
      <c r="AQ1" s="32" t="s">
        <v>44</v>
      </c>
      <c r="AR1" s="29" t="s">
        <v>45</v>
      </c>
      <c r="AS1" s="29" t="s">
        <v>46</v>
      </c>
      <c r="AT1" s="34" t="s">
        <v>47</v>
      </c>
      <c r="AU1" s="35" t="s">
        <v>48</v>
      </c>
      <c r="AV1" s="34" t="s">
        <v>49</v>
      </c>
      <c r="AW1" s="34" t="s">
        <v>50</v>
      </c>
      <c r="AX1" s="37" t="s">
        <v>51</v>
      </c>
      <c r="AY1" s="38" t="s">
        <v>52</v>
      </c>
    </row>
    <row r="2" spans="1:51" s="2" customFormat="1" ht="54.95" customHeight="1" x14ac:dyDescent="0.25">
      <c r="A2" s="6">
        <v>1</v>
      </c>
      <c r="B2" s="8"/>
      <c r="C2" s="8" t="s">
        <v>53</v>
      </c>
      <c r="D2" s="8" t="s">
        <v>2</v>
      </c>
      <c r="E2" s="7"/>
      <c r="F2" s="1" t="s">
        <v>54</v>
      </c>
      <c r="G2" s="7" t="s">
        <v>0</v>
      </c>
      <c r="H2" s="7" t="s">
        <v>55</v>
      </c>
      <c r="I2" s="7" t="s">
        <v>55</v>
      </c>
      <c r="J2" s="39" t="s">
        <v>56</v>
      </c>
      <c r="K2" s="7" t="s">
        <v>57</v>
      </c>
      <c r="L2" s="40" t="s">
        <v>64</v>
      </c>
      <c r="M2" s="7" t="s">
        <v>58</v>
      </c>
      <c r="N2" s="11"/>
      <c r="O2" s="12"/>
      <c r="P2" s="7" t="s">
        <v>59</v>
      </c>
      <c r="Q2" s="41">
        <v>81</v>
      </c>
      <c r="R2" s="16">
        <v>7.95</v>
      </c>
      <c r="S2" s="17">
        <v>10.188679245283019</v>
      </c>
      <c r="T2" s="21"/>
      <c r="U2" s="7" t="s">
        <v>60</v>
      </c>
      <c r="V2" s="22">
        <v>43</v>
      </c>
      <c r="W2" s="22">
        <v>32</v>
      </c>
      <c r="X2" s="22">
        <v>22</v>
      </c>
      <c r="Y2" s="16">
        <v>2</v>
      </c>
      <c r="Z2" s="26">
        <v>1</v>
      </c>
      <c r="AA2" s="27">
        <f>IF(V2="","",V2*W2*X2/1000000)</f>
        <v>3.0272E-2</v>
      </c>
      <c r="AB2" s="30">
        <f>IF(Z2="","",65/AA2*Z2)</f>
        <v>2147.198731501057</v>
      </c>
      <c r="AC2" s="42">
        <v>3700</v>
      </c>
      <c r="AD2" s="31">
        <f>IF(ISERROR(AC2/AB2),"",AC2/AB2)</f>
        <v>1.7231753846153848</v>
      </c>
      <c r="AE2" s="7" t="s">
        <v>61</v>
      </c>
      <c r="AF2" s="33">
        <f>12.8%+20%</f>
        <v>0.32800000000000001</v>
      </c>
      <c r="AG2" s="31" t="str">
        <f>IF(ISERROR(#REF!*AF2),"",#REF!*AF2)</f>
        <v/>
      </c>
      <c r="AH2" s="31" t="str">
        <f>IF(ISERROR(#REF!+AD2+AG2),"",#REF!+AD2+AG2)</f>
        <v/>
      </c>
      <c r="AI2" s="33">
        <v>0.06</v>
      </c>
      <c r="AJ2" s="31">
        <f>IF(ISERROR(AV2*AI2),"",AV2*AI2)</f>
        <v>1.7141999999999999</v>
      </c>
      <c r="AK2" s="33">
        <v>0.1</v>
      </c>
      <c r="AL2" s="31">
        <f>IF(ISERROR(AV2*AK2),"",AV2*AK2)</f>
        <v>2.8570000000000002</v>
      </c>
      <c r="AM2" s="33">
        <v>0.1</v>
      </c>
      <c r="AN2" s="31">
        <f>IF(ISERROR(AV2*AM2),"",AV2*AM2)</f>
        <v>2.8570000000000002</v>
      </c>
      <c r="AO2" s="31">
        <f>IF((AW2-AV2)&lt;2.5,2.5-(AW2-AV2),0)</f>
        <v>1.0749999999999993</v>
      </c>
      <c r="AP2" s="7"/>
      <c r="AQ2" s="33"/>
      <c r="AR2" s="31">
        <f>IF(ISERROR(AV2*AQ2),"",AV2*AQ2)</f>
        <v>0</v>
      </c>
      <c r="AS2" s="31">
        <f>IF(ISERROR(AJ2+AL2+AN2+AO2+AR2),"",AJ2+AL2+AN2+AO2+AR2)</f>
        <v>8.5031999999999996</v>
      </c>
      <c r="AT2" s="31">
        <v>23.752741422351235</v>
      </c>
      <c r="AU2" s="36">
        <v>0.1685154694626172</v>
      </c>
      <c r="AV2" s="31">
        <v>28.57</v>
      </c>
      <c r="AW2" s="31">
        <v>29.995000000000001</v>
      </c>
      <c r="AX2" s="21">
        <v>59.99</v>
      </c>
      <c r="AY2" s="33">
        <v>0.5</v>
      </c>
    </row>
    <row r="3" spans="1:51" s="2" customFormat="1" ht="54.95" customHeight="1" x14ac:dyDescent="0.25">
      <c r="A3" s="6">
        <v>2</v>
      </c>
      <c r="B3" s="8"/>
      <c r="C3" s="8" t="s">
        <v>53</v>
      </c>
      <c r="D3" s="8" t="s">
        <v>2</v>
      </c>
      <c r="E3" s="7"/>
      <c r="F3" s="1" t="s">
        <v>54</v>
      </c>
      <c r="G3" s="7" t="s">
        <v>0</v>
      </c>
      <c r="H3" s="7" t="s">
        <v>55</v>
      </c>
      <c r="I3" s="7" t="s">
        <v>55</v>
      </c>
      <c r="J3" s="39" t="s">
        <v>56</v>
      </c>
      <c r="K3" s="7" t="s">
        <v>57</v>
      </c>
      <c r="L3" s="40" t="s">
        <v>62</v>
      </c>
      <c r="M3" s="7" t="s">
        <v>58</v>
      </c>
      <c r="N3" s="11"/>
      <c r="O3" s="12"/>
      <c r="P3" s="7" t="s">
        <v>59</v>
      </c>
      <c r="Q3" s="41">
        <v>97</v>
      </c>
      <c r="R3" s="16">
        <v>7.95</v>
      </c>
      <c r="S3" s="17">
        <v>12.20125786163522</v>
      </c>
      <c r="T3" s="21"/>
      <c r="U3" s="7" t="s">
        <v>60</v>
      </c>
      <c r="V3" s="22">
        <v>43</v>
      </c>
      <c r="W3" s="22">
        <v>33</v>
      </c>
      <c r="X3" s="22">
        <v>22</v>
      </c>
      <c r="Y3" s="16">
        <v>2</v>
      </c>
      <c r="Z3" s="26">
        <v>1</v>
      </c>
      <c r="AA3" s="27">
        <f>IF(V3="","",V3*W3*X3/1000000)</f>
        <v>3.1217999999999999E-2</v>
      </c>
      <c r="AB3" s="30">
        <f>IF(Z3="","",65/AA3*Z3)</f>
        <v>2082.1321032737524</v>
      </c>
      <c r="AC3" s="42">
        <v>3700</v>
      </c>
      <c r="AD3" s="31">
        <f>IF(ISERROR(AC3/AB3),"",AC3/AB3)</f>
        <v>1.7770246153846154</v>
      </c>
      <c r="AE3" s="7" t="s">
        <v>61</v>
      </c>
      <c r="AF3" s="33">
        <f>12.8%+20%</f>
        <v>0.32800000000000001</v>
      </c>
      <c r="AG3" s="31" t="str">
        <f>IF(ISERROR(#REF!*AF3),"",#REF!*AF3)</f>
        <v/>
      </c>
      <c r="AH3" s="31" t="str">
        <f>IF(ISERROR(#REF!+AD3+AG3),"",#REF!+AD3+AG3)</f>
        <v/>
      </c>
      <c r="AI3" s="33">
        <v>0.06</v>
      </c>
      <c r="AJ3" s="31">
        <f>IF(ISERROR(AV3*AI3),"",AV3*AI3)</f>
        <v>1.9997999999999998</v>
      </c>
      <c r="AK3" s="33">
        <v>0.1</v>
      </c>
      <c r="AL3" s="31">
        <f>IF(ISERROR(AV3*AK3),"",AV3*AK3)</f>
        <v>3.3330000000000002</v>
      </c>
      <c r="AM3" s="33">
        <v>0.1</v>
      </c>
      <c r="AN3" s="31">
        <f>IF(ISERROR(AV3*AM3),"",AV3*AM3)</f>
        <v>3.3330000000000002</v>
      </c>
      <c r="AO3" s="31">
        <f>IF((AW3-AV3)&lt;2.5,2.5-(AW3-AV3),0)</f>
        <v>0.83500000000000085</v>
      </c>
      <c r="AP3" s="7"/>
      <c r="AQ3" s="33"/>
      <c r="AR3" s="31">
        <f>IF(ISERROR(AV3*AQ3),"",AV3*AQ3)</f>
        <v>0</v>
      </c>
      <c r="AS3" s="31">
        <f>IF(ISERROR(AJ3+AL3+AN3+AO3+AR3),"",AJ3+AL3+AN3+AO3+AR3)</f>
        <v>9.5008000000000017</v>
      </c>
      <c r="AT3" s="31">
        <v>27.479295055636182</v>
      </c>
      <c r="AU3" s="36">
        <v>0.1755033630970711</v>
      </c>
      <c r="AV3" s="31">
        <v>33.33</v>
      </c>
      <c r="AW3" s="31">
        <v>34.994999999999997</v>
      </c>
      <c r="AX3" s="21">
        <v>69.989999999999995</v>
      </c>
      <c r="AY3" s="33">
        <v>0.5</v>
      </c>
    </row>
    <row r="4" spans="1:51" s="2" customFormat="1" ht="54.95" customHeight="1" x14ac:dyDescent="0.25">
      <c r="A4" s="6">
        <v>3</v>
      </c>
      <c r="B4" s="8"/>
      <c r="C4" s="8" t="s">
        <v>53</v>
      </c>
      <c r="D4" s="8" t="s">
        <v>2</v>
      </c>
      <c r="E4" s="7"/>
      <c r="F4" s="1" t="s">
        <v>54</v>
      </c>
      <c r="G4" s="7" t="s">
        <v>0</v>
      </c>
      <c r="H4" s="7" t="s">
        <v>55</v>
      </c>
      <c r="I4" s="7" t="s">
        <v>55</v>
      </c>
      <c r="J4" s="39" t="s">
        <v>56</v>
      </c>
      <c r="K4" s="7" t="s">
        <v>57</v>
      </c>
      <c r="L4" s="40" t="s">
        <v>63</v>
      </c>
      <c r="M4" s="7" t="s">
        <v>58</v>
      </c>
      <c r="N4" s="11"/>
      <c r="O4" s="11"/>
      <c r="P4" s="7" t="s">
        <v>59</v>
      </c>
      <c r="Q4" s="41">
        <v>107</v>
      </c>
      <c r="R4" s="16">
        <v>7.95</v>
      </c>
      <c r="S4" s="17">
        <v>13.459119496855346</v>
      </c>
      <c r="T4" s="21"/>
      <c r="U4" s="7" t="s">
        <v>60</v>
      </c>
      <c r="V4" s="22">
        <v>43</v>
      </c>
      <c r="W4" s="22">
        <v>33</v>
      </c>
      <c r="X4" s="22">
        <v>22</v>
      </c>
      <c r="Y4" s="16">
        <v>2</v>
      </c>
      <c r="Z4" s="26">
        <v>1</v>
      </c>
      <c r="AA4" s="27">
        <f>IF(V4="","",V4*W4*X4/1000000)</f>
        <v>3.1217999999999999E-2</v>
      </c>
      <c r="AB4" s="30">
        <f>IF(Z4="","",65/AA4*Z4)</f>
        <v>2082.1321032737524</v>
      </c>
      <c r="AC4" s="42">
        <v>3700</v>
      </c>
      <c r="AD4" s="31">
        <f>IF(ISERROR(AC4/AB4),"",AC4/AB4)</f>
        <v>1.7770246153846154</v>
      </c>
      <c r="AE4" s="7" t="s">
        <v>61</v>
      </c>
      <c r="AF4" s="33">
        <f>12.8%+20%</f>
        <v>0.32800000000000001</v>
      </c>
      <c r="AG4" s="31" t="str">
        <f>IF(ISERROR(#REF!*AF4),"",#REF!*AF4)</f>
        <v/>
      </c>
      <c r="AH4" s="31" t="str">
        <f>IF(ISERROR(#REF!+AD4+AG4),"",#REF!+AD4+AG4)</f>
        <v/>
      </c>
      <c r="AI4" s="33">
        <v>0.06</v>
      </c>
      <c r="AJ4" s="31">
        <f>IF(ISERROR(AV4*AI4),"",AV4*AI4)</f>
        <v>2.2854000000000001</v>
      </c>
      <c r="AK4" s="33">
        <v>0.1</v>
      </c>
      <c r="AL4" s="31">
        <f>IF(ISERROR(AV4*AK4),"",AV4*AK4)</f>
        <v>3.8090000000000006</v>
      </c>
      <c r="AM4" s="33">
        <v>0.1</v>
      </c>
      <c r="AN4" s="31">
        <f>IF(ISERROR(AV4*AM4),"",AV4*AM4)</f>
        <v>3.8090000000000006</v>
      </c>
      <c r="AO4" s="31">
        <f>IF((AW4-AV4)&lt;2.5,2.5-(AW4-AV4),0)</f>
        <v>0.60000000000000142</v>
      </c>
      <c r="AP4" s="7"/>
      <c r="AQ4" s="33"/>
      <c r="AR4" s="31">
        <f>IF(ISERROR(AV4*AQ4),"",AV4*AQ4)</f>
        <v>0</v>
      </c>
      <c r="AS4" s="31">
        <f>IF(ISERROR(AJ4+AL4+AN4+AO4+AR4),"",AJ4+AL4+AN4+AO4+AR4)</f>
        <v>10.503400000000003</v>
      </c>
      <c r="AT4" s="31">
        <v>30.148735307208518</v>
      </c>
      <c r="AU4" s="36">
        <v>0.20839779763518526</v>
      </c>
      <c r="AV4" s="31">
        <v>38.090000000000003</v>
      </c>
      <c r="AW4" s="31">
        <v>39.99</v>
      </c>
      <c r="AX4" s="21">
        <v>79.989999999999995</v>
      </c>
      <c r="AY4" s="33">
        <v>0.5</v>
      </c>
    </row>
  </sheetData>
  <protectedRanges>
    <protectedRange sqref="A2:B4 E2:F4 AY2:AY4 AV10:AW12 Y2:AW4 M2:U4" name="Range1"/>
    <protectedRange sqref="K2:K4" name="Range1_1"/>
    <protectedRange sqref="C2:C4" name="Range1_2"/>
    <protectedRange sqref="G2:G3" name="Range1_4"/>
    <protectedRange sqref="G4" name="Range1_5"/>
  </protectedRange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P2:P4 U2:U4</xm:sqref>
        </x14:dataValidation>
        <x14:dataValidation type="list" allowBlank="1" showInputMessage="1" showErrorMessage="1">
          <x14:formula1>
            <xm:f>[13]ValueSelect!#REF!</xm:f>
          </x14:formula1>
          <xm:sqref>D2:E4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2024-02-13T06:17:00Z</dcterms:created>
  <dcterms:modified xsi:type="dcterms:W3CDTF">2026-01-07T02:39:45Z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