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CD5" i="1" l="1"/>
  <c r="CG5" i="1" s="1"/>
  <c r="BY5" i="1"/>
  <c r="BV5" i="1"/>
  <c r="BS5" i="1"/>
  <c r="BQ5" i="1"/>
  <c r="BO5" i="1"/>
  <c r="BM5" i="1"/>
  <c r="BK5" i="1"/>
  <c r="BE5" i="1"/>
  <c r="BB5" i="1"/>
  <c r="AZ5" i="1"/>
  <c r="AW5" i="1"/>
  <c r="AT5" i="1"/>
  <c r="CD4" i="1"/>
  <c r="CE4" i="1" s="1"/>
  <c r="BY4" i="1"/>
  <c r="BV4" i="1"/>
  <c r="BS4" i="1"/>
  <c r="BQ4" i="1"/>
  <c r="BO4" i="1"/>
  <c r="BM4" i="1"/>
  <c r="BK4" i="1"/>
  <c r="BE4" i="1"/>
  <c r="BB4" i="1"/>
  <c r="AZ4" i="1"/>
  <c r="AW4" i="1"/>
  <c r="AT4" i="1"/>
  <c r="CD3" i="1"/>
  <c r="CG3" i="1" s="1"/>
  <c r="BY3" i="1"/>
  <c r="BV3" i="1"/>
  <c r="BS3" i="1"/>
  <c r="BQ3" i="1"/>
  <c r="BO3" i="1"/>
  <c r="BM3" i="1"/>
  <c r="BK3" i="1"/>
  <c r="BE3" i="1"/>
  <c r="BB3" i="1"/>
  <c r="AZ3" i="1"/>
  <c r="AW3" i="1"/>
  <c r="AT3" i="1"/>
  <c r="CD2" i="1"/>
  <c r="CE2" i="1" s="1"/>
  <c r="BY2" i="1"/>
  <c r="BV2" i="1"/>
  <c r="BS2" i="1"/>
  <c r="BQ2" i="1"/>
  <c r="BO2" i="1"/>
  <c r="BM2" i="1"/>
  <c r="BK2" i="1"/>
  <c r="BE2" i="1"/>
  <c r="BB2" i="1"/>
  <c r="AZ2" i="1"/>
  <c r="AW2" i="1"/>
  <c r="AT2" i="1"/>
  <c r="BF5" i="1" l="1"/>
  <c r="BG5" i="1" s="1"/>
  <c r="BH5" i="1" s="1"/>
  <c r="BF3" i="1"/>
  <c r="BG3" i="1" s="1"/>
  <c r="BH3" i="1" s="1"/>
  <c r="AX3" i="1"/>
  <c r="AX5" i="1"/>
  <c r="AX2" i="1"/>
  <c r="AX4" i="1"/>
  <c r="CG2" i="1"/>
  <c r="CG4" i="1"/>
  <c r="BF2" i="1"/>
  <c r="BG2" i="1" s="1"/>
  <c r="BH2" i="1" s="1"/>
  <c r="BF4" i="1"/>
  <c r="BG4" i="1" s="1"/>
  <c r="BH4" i="1" s="1"/>
  <c r="BZ2" i="1"/>
  <c r="BZ3" i="1"/>
  <c r="CA3" i="1" s="1"/>
  <c r="CB3" i="1" s="1"/>
  <c r="BZ4" i="1"/>
  <c r="BZ5" i="1"/>
  <c r="CE3" i="1"/>
  <c r="CE5" i="1"/>
  <c r="CA2" i="1" l="1"/>
  <c r="CB2" i="1" s="1"/>
  <c r="CA5" i="1"/>
  <c r="CB5" i="1" s="1"/>
  <c r="CA4" i="1"/>
  <c r="CB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R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T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W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X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Z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B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F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G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H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K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M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Z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A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B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E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G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<sst xmlns="http://schemas.openxmlformats.org/spreadsheetml/2006/main" count="195" uniqueCount="147">
  <si>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</si>
  <si>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</si>
  <si>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</si>
  <si>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</si>
  <si>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</si>
  <si>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</si>
  <si>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</si>
  <si>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</si>
  <si>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</si>
  <si>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</si>
  <si>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</si>
  <si>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</si>
  <si>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</si>
  <si>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</si>
  <si>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</si>
  <si>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Case Pack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</si>
  <si>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</si>
  <si>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</si>
  <si>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</si>
  <si>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</si>
  <si>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</si>
  <si>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</si>
  <si>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</si>
  <si>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</si>
  <si>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</si>
  <si>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</si>
  <si>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</si>
  <si>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</si>
  <si>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</si>
  <si>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</si>
  <si>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</si>
  <si>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</si>
  <si>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</si>
  <si>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</si>
  <si>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</si>
  <si>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</si>
  <si>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</si>
  <si>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</si>
  <si>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</si>
  <si>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</si>
  <si>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</si>
  <si>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</si>
  <si>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</si>
  <si>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</si>
  <si>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</si>
  <si>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</si>
  <si>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</si>
  <si>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</si>
  <si>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</si>
  <si>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Factory FOB Cost $</t>
    <phoneticPr fontId="11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</si>
  <si>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</si>
  <si>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</si>
  <si>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</si>
  <si>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</si>
  <si>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</si>
  <si>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</si>
  <si>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</si>
  <si>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</si>
  <si>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</si>
  <si>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</si>
  <si>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</si>
  <si>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</si>
  <si>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</si>
  <si>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</si>
  <si>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</si>
  <si>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</si>
  <si>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</si>
  <si>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</si>
  <si>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</si>
  <si>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</si>
  <si>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</si>
  <si>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</si>
  <si>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</si>
  <si>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</si>
  <si>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</si>
  <si>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</si>
  <si>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</si>
  <si>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</si>
  <si>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</si>
  <si>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</si>
  <si>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</si>
  <si>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</si>
  <si>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</si>
  <si>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</si>
  <si>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</si>
  <si>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</si>
  <si>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</si>
  <si>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</si>
  <si>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11" type="noConversion"/>
  </si>
  <si>
    <t>F25C2S026C2</t>
    <phoneticPr fontId="11" type="noConversion"/>
  </si>
  <si>
    <t>Madison Park</t>
    <phoneticPr fontId="11" type="noConversion"/>
  </si>
  <si>
    <t xml:space="preserve">Aidan </t>
    <phoneticPr fontId="11" type="noConversion"/>
  </si>
  <si>
    <t>Jetta</t>
    <phoneticPr fontId="11" type="noConversion"/>
  </si>
  <si>
    <t>Zak</t>
    <phoneticPr fontId="11" type="noConversion"/>
  </si>
  <si>
    <t>Push Back Recliner</t>
    <phoneticPr fontId="11" type="noConversion"/>
  </si>
  <si>
    <t>Push-back Recliner</t>
    <phoneticPr fontId="11" type="noConversion"/>
  </si>
  <si>
    <t>MOTION</t>
  </si>
  <si>
    <t>32.25"W x 38"D x 40.5"H</t>
    <phoneticPr fontId="11" type="noConversion"/>
  </si>
  <si>
    <t>Rubber wood legs + foam + fabric</t>
    <phoneticPr fontId="11" type="noConversion"/>
  </si>
  <si>
    <t>Solid wood, upholstery</t>
    <phoneticPr fontId="11" type="noConversion"/>
  </si>
  <si>
    <t xml:space="preserve"> EJ2022-6 Kendal Caramel</t>
    <phoneticPr fontId="11" type="noConversion"/>
  </si>
  <si>
    <t>W48 Dark Coffee</t>
    <phoneticPr fontId="11" type="noConversion"/>
  </si>
  <si>
    <t>Assembly Required</t>
  </si>
  <si>
    <t>ISTA 3A</t>
  </si>
  <si>
    <t>CHANGFENG COMPANY LIMITED</t>
    <phoneticPr fontId="11" type="noConversion"/>
  </si>
  <si>
    <t>Ho Chi Minh,Vietnam</t>
  </si>
  <si>
    <t>9401.61.4011</t>
    <phoneticPr fontId="11" type="noConversion"/>
  </si>
  <si>
    <t>Comm</t>
  </si>
  <si>
    <t>JLA MP Marena C2</t>
    <phoneticPr fontId="11" type="noConversion"/>
  </si>
  <si>
    <t>F25C2C022</t>
    <phoneticPr fontId="11" type="noConversion"/>
  </si>
  <si>
    <t>Marena</t>
    <phoneticPr fontId="11" type="noConversion"/>
  </si>
  <si>
    <t>32”W x 32”D x 37.5”H</t>
    <phoneticPr fontId="11" type="noConversion"/>
  </si>
  <si>
    <t>Solid wood+ plywood+ upholstery+ Metal Mechanism</t>
    <phoneticPr fontId="11" type="noConversion"/>
  </si>
  <si>
    <t>Solid wood, Plywood</t>
    <phoneticPr fontId="11" type="noConversion"/>
  </si>
  <si>
    <t xml:space="preserve">Factory Fabric #2025-1/ 2025-14/ 2025-18 </t>
    <phoneticPr fontId="11" type="noConversion"/>
  </si>
  <si>
    <t>W48 Dark Coffee</t>
    <phoneticPr fontId="11" type="noConversion"/>
  </si>
  <si>
    <t>LONG WEALTH WOOD VIET NAM CO., LTD</t>
    <phoneticPr fontId="11" type="noConversion"/>
  </si>
  <si>
    <t>2x40'HQ</t>
  </si>
  <si>
    <t>JLA MS August B8</t>
    <phoneticPr fontId="11" type="noConversion"/>
  </si>
  <si>
    <t xml:space="preserve"> F24B8S019 </t>
    <phoneticPr fontId="11" type="noConversion"/>
  </si>
  <si>
    <t>Martha Stewart</t>
  </si>
  <si>
    <t xml:space="preserve">August </t>
    <phoneticPr fontId="11" type="noConversion"/>
  </si>
  <si>
    <t xml:space="preserve">Counter Stool </t>
    <phoneticPr fontId="11" type="noConversion"/>
  </si>
  <si>
    <t>BAR STOOL</t>
  </si>
  <si>
    <t>21"W x 19.75"D x 38"H</t>
    <phoneticPr fontId="11" type="noConversion"/>
  </si>
  <si>
    <t>Plywood, upholstery, metal</t>
    <phoneticPr fontId="11" type="noConversion"/>
  </si>
  <si>
    <t>Plywood, upholstery</t>
    <phoneticPr fontId="11" type="noConversion"/>
  </si>
  <si>
    <t xml:space="preserve"> EJ2022-6 Kendal Caramel</t>
    <phoneticPr fontId="11" type="noConversion"/>
  </si>
  <si>
    <t>Metal Finish: Antique Gold (same as for MP104-1238 Bryce)</t>
    <phoneticPr fontId="11" type="noConversion"/>
  </si>
  <si>
    <t>HONG MEI VN CO., LTD</t>
    <phoneticPr fontId="11" type="noConversion"/>
  </si>
  <si>
    <t xml:space="preserve">MOQ of 100pcs:  factory price of $40.08;                                MOQ of 1x40'HQ (400pcs) for two colorways:  factory price of $38.08;             </t>
    <phoneticPr fontId="10" type="noConversion"/>
  </si>
  <si>
    <t>9092-15 Zeus Pearl</t>
    <phoneticPr fontId="11" type="noConversion"/>
  </si>
  <si>
    <t xml:space="preserve">MOQ of 100pcs:  factory price of $39.5;                              MOQ of 1x40'HQ (400pcs) for two colorways:   factory price of $37.5;             </t>
    <phoneticPr fontId="10" type="noConversion"/>
  </si>
  <si>
    <t>MP103-1300</t>
  </si>
  <si>
    <t>MP103-1301</t>
  </si>
  <si>
    <t>MT104-0193</t>
    <phoneticPr fontId="17" type="noConversion"/>
  </si>
  <si>
    <t>MT104-0194</t>
  </si>
  <si>
    <t>Martha Stewart (Hard) 4%</t>
  </si>
  <si>
    <t>seat and back foam:2550 ; outside foam:1870</t>
    <phoneticPr fontId="11" type="noConversion"/>
  </si>
  <si>
    <t>Solid wood+ plywood+ upholstery+ Metal Mechanism,seat and back foam:2550 ; outside foam:1870</t>
    <phoneticPr fontId="3" type="noConversion"/>
  </si>
  <si>
    <t>AF2550 for seat, AF1870 for back</t>
    <phoneticPr fontId="11" type="noConversion"/>
  </si>
  <si>
    <t>Plywood, upholstery, metal,AF2550 for seat, AF1870 for back</t>
    <phoneticPr fontId="3" type="noConversion"/>
  </si>
  <si>
    <t>Factory Fabric #2025-1/ 2025-14/ 2025-18 ,W48 Dark Coffee,Assembly Required</t>
  </si>
  <si>
    <t xml:space="preserve"> EJ2022-6 Kendal Caramel,Metal Finish: Antique Gold (same as for MP104-1238 Bryce),Assembly Required</t>
  </si>
  <si>
    <t>9092-15 Zeus Pearl,Metal Finish: Antique Gold (same as for MP104-1238 Bryce),Assembly Required</t>
  </si>
  <si>
    <t>Bronze Nails</t>
    <phoneticPr fontId="11" type="noConversion"/>
  </si>
  <si>
    <t xml:space="preserve"> EJ2022-6 Kendal Caramel,W48 Dark Coffee,Assembly Required,Bronze Nails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</si>
</sst>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0.00_ "/>
    <numFmt numFmtId="190" formatCode="\$#,##0.00;\-\$#,##0.00"/>
    <numFmt numFmtId="191" formatCode="[$¥-804]#,##0.00;[$¥-804]\-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  <font>
      <sz val="8"/>
      <color rgb="FF333333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79" fontId="4" fillId="0" borderId="0">
      <alignment vertical="top"/>
    </xf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2" fontId="6" fillId="0" borderId="1" xfId="3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9" fontId="8" fillId="9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1" fontId="8" fillId="6" borderId="1" xfId="4" applyNumberFormat="1" applyFont="1" applyFill="1" applyBorder="1" applyAlignment="1">
      <alignment horizontal="center" vertical="center" wrapText="1"/>
    </xf>
    <xf numFmtId="188" fontId="8" fillId="6" borderId="1" xfId="4" applyNumberFormat="1" applyFont="1" applyFill="1" applyBorder="1" applyAlignment="1">
      <alignment horizontal="center" vertical="center" wrapText="1"/>
    </xf>
    <xf numFmtId="10" fontId="9" fillId="11" borderId="1" xfId="4" applyNumberFormat="1" applyFont="1" applyFill="1" applyBorder="1" applyAlignment="1">
      <alignment horizontal="center" vertical="center" wrapText="1"/>
    </xf>
    <xf numFmtId="181" fontId="6" fillId="6" borderId="1" xfId="3" applyNumberFormat="1" applyFont="1" applyFill="1" applyBorder="1" applyAlignment="1">
      <alignment horizontal="center" vertical="center" wrapText="1"/>
    </xf>
    <xf numFmtId="181" fontId="6" fillId="12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3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3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1" fontId="12" fillId="13" borderId="1" xfId="3" applyNumberFormat="1" applyFont="1" applyFill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2" fontId="12" fillId="8" borderId="1" xfId="10" applyNumberFormat="1" applyFont="1" applyFill="1" applyBorder="1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1" fontId="2" fillId="7" borderId="1" xfId="3" applyNumberFormat="1" applyFill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9" fontId="0" fillId="7" borderId="1" xfId="7" applyFont="1" applyFill="1" applyBorder="1" applyAlignment="1">
      <alignment horizontal="center" vertical="center" wrapText="1"/>
    </xf>
    <xf numFmtId="181" fontId="2" fillId="10" borderId="1" xfId="3" applyNumberFormat="1" applyFill="1" applyBorder="1" applyAlignment="1">
      <alignment horizontal="center" vertical="center" wrapText="1"/>
    </xf>
    <xf numFmtId="188" fontId="0" fillId="7" borderId="1" xfId="7" applyNumberFormat="1" applyFont="1" applyFill="1" applyBorder="1" applyAlignment="1">
      <alignment horizontal="center" vertical="center" wrapText="1"/>
    </xf>
    <xf numFmtId="181" fontId="2" fillId="14" borderId="1" xfId="3" applyNumberFormat="1" applyFill="1" applyBorder="1" applyAlignment="1">
      <alignment horizontal="center" vertical="center" wrapText="1"/>
    </xf>
    <xf numFmtId="190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3" fillId="0" borderId="1" xfId="14" applyNumberFormat="1" applyFont="1" applyBorder="1" applyAlignment="1" applyProtection="1">
      <alignment vertical="center" wrapText="1" shrinkToFit="1"/>
      <protection locked="0"/>
    </xf>
    <xf numFmtId="14" fontId="14" fillId="15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9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  <xf numFmtId="191" fontId="2" fillId="16" borderId="1" xfId="0" applyNumberFormat="1" applyFont="1" applyFill="1" applyBorder="1" applyAlignment="1"/>
    <xf numFmtId="191" fontId="1" fillId="4" borderId="1" xfId="0" applyNumberFormat="1" applyFont="1" applyFill="1" applyBorder="1" applyAlignment="1">
      <alignment horizontal="center"/>
    </xf>
    <xf numFmtId="0" fontId="18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7</xdr:row>
      <xdr:rowOff>130174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9</xdr:row>
      <xdr:rowOff>42298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8" name="图片 7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3</xdr:row>
      <xdr:rowOff>77942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60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5"/>
  <sheetViews>
    <sheetView tabSelected="1" topLeftCell="AE1" zoomScale="85" zoomScaleNormal="85" workbookViewId="0">
      <selection activeCell="BA4" sqref="BA4"/>
    </sheetView>
  </sheetViews>
  <sheetFormatPr defaultRowHeight="12.75" x14ac:dyDescent="0.2"/>
  <cols>
    <col min="1" max="42" width="20" style="1" customWidth="1"/>
    <col min="43" max="16384" width="9.140625" style="1"/>
  </cols>
  <sheetData>
    <row r="1" spans="1:90" s="30" customFormat="1" ht="68.25" customHeight="1" x14ac:dyDescent="0.25">
      <c r="A1" s="2" t="s">
        <v>9</v>
      </c>
      <c r="B1" s="2" t="s">
        <v>10</v>
      </c>
      <c r="C1" s="3" t="s">
        <v>30</v>
      </c>
      <c r="D1" s="3" t="s">
        <v>0</v>
      </c>
      <c r="E1" s="3" t="s">
        <v>12</v>
      </c>
      <c r="F1" s="4" t="s">
        <v>31</v>
      </c>
      <c r="G1" s="5" t="s">
        <v>3</v>
      </c>
      <c r="H1" s="5" t="s">
        <v>32</v>
      </c>
      <c r="I1" s="5" t="s">
        <v>2</v>
      </c>
      <c r="J1" s="3" t="s">
        <v>33</v>
      </c>
      <c r="K1" s="3" t="s">
        <v>34</v>
      </c>
      <c r="L1" s="3" t="s">
        <v>35</v>
      </c>
      <c r="M1" s="6" t="s">
        <v>11</v>
      </c>
      <c r="N1" s="6" t="s">
        <v>1</v>
      </c>
      <c r="O1" s="7" t="s">
        <v>4</v>
      </c>
      <c r="P1" s="8" t="s">
        <v>36</v>
      </c>
      <c r="Q1" s="6" t="s">
        <v>5</v>
      </c>
      <c r="R1" s="5" t="s">
        <v>37</v>
      </c>
      <c r="S1" s="5" t="s">
        <v>38</v>
      </c>
      <c r="T1" s="5" t="s">
        <v>39</v>
      </c>
      <c r="U1" s="8" t="s">
        <v>40</v>
      </c>
      <c r="V1" s="6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8" t="s">
        <v>6</v>
      </c>
      <c r="AB1" s="6" t="s">
        <v>13</v>
      </c>
      <c r="AC1" s="2" t="s">
        <v>46</v>
      </c>
      <c r="AD1" s="9" t="s">
        <v>7</v>
      </c>
      <c r="AE1" s="3" t="s">
        <v>47</v>
      </c>
      <c r="AF1" s="3" t="s">
        <v>28</v>
      </c>
      <c r="AG1" s="10" t="s">
        <v>48</v>
      </c>
      <c r="AH1" s="11" t="s">
        <v>49</v>
      </c>
      <c r="AI1" s="12" t="s">
        <v>14</v>
      </c>
      <c r="AJ1" s="13" t="s">
        <v>50</v>
      </c>
      <c r="AK1" s="14" t="s">
        <v>51</v>
      </c>
      <c r="AL1" s="15" t="s">
        <v>52</v>
      </c>
      <c r="AM1" s="15" t="s">
        <v>53</v>
      </c>
      <c r="AN1" s="15" t="s">
        <v>54</v>
      </c>
      <c r="AO1" s="15" t="s">
        <v>55</v>
      </c>
      <c r="AP1" s="17" t="s">
        <v>15</v>
      </c>
      <c r="AQ1" s="18" t="s">
        <v>56</v>
      </c>
      <c r="AR1" s="16" t="s">
        <v>16</v>
      </c>
      <c r="AS1" s="2" t="s">
        <v>17</v>
      </c>
      <c r="AT1" s="19" t="s">
        <v>18</v>
      </c>
      <c r="AU1" s="2" t="s">
        <v>19</v>
      </c>
      <c r="AV1" s="20" t="s">
        <v>20</v>
      </c>
      <c r="AW1" s="21" t="s">
        <v>21</v>
      </c>
      <c r="AX1" s="19" t="s">
        <v>57</v>
      </c>
      <c r="AY1" s="20" t="s">
        <v>58</v>
      </c>
      <c r="AZ1" s="19" t="s">
        <v>59</v>
      </c>
      <c r="BA1" s="20" t="s">
        <v>60</v>
      </c>
      <c r="BB1" s="19" t="s">
        <v>61</v>
      </c>
      <c r="BC1" s="22" t="s">
        <v>24</v>
      </c>
      <c r="BD1" s="20" t="s">
        <v>25</v>
      </c>
      <c r="BE1" s="19" t="s">
        <v>26</v>
      </c>
      <c r="BF1" s="19" t="s">
        <v>27</v>
      </c>
      <c r="BG1" s="19" t="s">
        <v>62</v>
      </c>
      <c r="BH1" s="23" t="s">
        <v>63</v>
      </c>
      <c r="BI1" s="24" t="s">
        <v>64</v>
      </c>
      <c r="BJ1" s="20" t="s">
        <v>22</v>
      </c>
      <c r="BK1" s="19" t="s">
        <v>23</v>
      </c>
      <c r="BL1" s="20" t="s">
        <v>65</v>
      </c>
      <c r="BM1" s="19" t="s">
        <v>66</v>
      </c>
      <c r="BN1" s="20" t="s">
        <v>67</v>
      </c>
      <c r="BO1" s="19" t="s">
        <v>68</v>
      </c>
      <c r="BP1" s="20" t="s">
        <v>69</v>
      </c>
      <c r="BQ1" s="19" t="s">
        <v>70</v>
      </c>
      <c r="BR1" s="20" t="s">
        <v>71</v>
      </c>
      <c r="BS1" s="19" t="s">
        <v>72</v>
      </c>
      <c r="BT1" s="22" t="s">
        <v>73</v>
      </c>
      <c r="BU1" s="20" t="s">
        <v>74</v>
      </c>
      <c r="BV1" s="19" t="s">
        <v>75</v>
      </c>
      <c r="BW1" s="22" t="s">
        <v>76</v>
      </c>
      <c r="BX1" s="20" t="s">
        <v>77</v>
      </c>
      <c r="BY1" s="19" t="s">
        <v>78</v>
      </c>
      <c r="BZ1" s="19" t="s">
        <v>79</v>
      </c>
      <c r="CA1" s="25" t="s">
        <v>80</v>
      </c>
      <c r="CB1" s="26" t="s">
        <v>81</v>
      </c>
      <c r="CC1" s="27" t="s">
        <v>82</v>
      </c>
      <c r="CD1" s="25" t="s">
        <v>83</v>
      </c>
      <c r="CE1" s="25" t="s">
        <v>84</v>
      </c>
      <c r="CF1" s="28" t="s">
        <v>85</v>
      </c>
      <c r="CG1" s="25" t="s">
        <v>86</v>
      </c>
      <c r="CH1" s="29" t="s">
        <v>87</v>
      </c>
      <c r="CJ1" s="57"/>
      <c r="CK1" s="57"/>
      <c r="CL1" s="57"/>
    </row>
    <row r="2" spans="1:90" s="30" customFormat="1" ht="76.5" customHeight="1" x14ac:dyDescent="0.25">
      <c r="A2" s="31">
        <v>1</v>
      </c>
      <c r="B2" s="31"/>
      <c r="C2" s="32" t="s">
        <v>88</v>
      </c>
      <c r="D2" s="63" t="s">
        <v>133</v>
      </c>
      <c r="E2" s="31"/>
      <c r="F2" s="33" t="s">
        <v>89</v>
      </c>
      <c r="G2" s="34" t="s">
        <v>90</v>
      </c>
      <c r="H2" s="31"/>
      <c r="I2" s="31"/>
      <c r="J2" s="32" t="s">
        <v>91</v>
      </c>
      <c r="K2" s="32" t="s">
        <v>92</v>
      </c>
      <c r="L2" s="32" t="s">
        <v>93</v>
      </c>
      <c r="M2" s="35" t="s">
        <v>94</v>
      </c>
      <c r="N2" s="35" t="s">
        <v>95</v>
      </c>
      <c r="O2" s="31" t="s">
        <v>96</v>
      </c>
      <c r="P2" s="36" t="s">
        <v>97</v>
      </c>
      <c r="Q2" s="31"/>
      <c r="R2" s="31"/>
      <c r="S2" s="31" t="s">
        <v>98</v>
      </c>
      <c r="T2" s="31"/>
      <c r="U2" s="31" t="s">
        <v>98</v>
      </c>
      <c r="V2" s="31" t="s">
        <v>99</v>
      </c>
      <c r="W2" s="38" t="s">
        <v>100</v>
      </c>
      <c r="X2" s="38" t="s">
        <v>101</v>
      </c>
      <c r="Y2" s="39" t="s">
        <v>102</v>
      </c>
      <c r="Z2" s="31" t="s">
        <v>145</v>
      </c>
      <c r="AA2" s="37" t="s">
        <v>146</v>
      </c>
      <c r="AB2" s="31" t="s">
        <v>29</v>
      </c>
      <c r="AC2" s="31" t="s">
        <v>103</v>
      </c>
      <c r="AD2" s="31" t="s">
        <v>8</v>
      </c>
      <c r="AE2" s="31" t="s">
        <v>104</v>
      </c>
      <c r="AF2" s="31" t="s">
        <v>105</v>
      </c>
      <c r="AG2" s="40">
        <v>100</v>
      </c>
      <c r="AH2" s="41">
        <v>72.150000000000006</v>
      </c>
      <c r="AI2" s="42">
        <v>72.150000000000006</v>
      </c>
      <c r="AJ2" s="43">
        <v>1</v>
      </c>
      <c r="AK2" s="43">
        <v>2</v>
      </c>
      <c r="AL2" s="44">
        <v>33</v>
      </c>
      <c r="AM2" s="44">
        <v>31</v>
      </c>
      <c r="AN2" s="44">
        <v>30</v>
      </c>
      <c r="AO2" s="45"/>
      <c r="AP2" s="46">
        <v>1</v>
      </c>
      <c r="AQ2" s="43">
        <v>65</v>
      </c>
      <c r="AR2" s="47">
        <v>144</v>
      </c>
      <c r="AS2" s="48">
        <v>4000</v>
      </c>
      <c r="AT2" s="49">
        <f t="shared" ref="AT2:AT5" si="0">IF(ISERROR(AS2/AR2),"",AS2/AR2)</f>
        <v>27.777777777777779</v>
      </c>
      <c r="AU2" s="32" t="s">
        <v>106</v>
      </c>
      <c r="AV2" s="50">
        <v>0.25</v>
      </c>
      <c r="AW2" s="49">
        <f>IF(ISERROR(AH2*AV2),"",AH2*AV2)</f>
        <v>18.037500000000001</v>
      </c>
      <c r="AX2" s="49">
        <f>IF(ISERROR(AH2+AT2+AW2),"",AH2+AT2+AW2)</f>
        <v>117.96527777777777</v>
      </c>
      <c r="AY2" s="51">
        <v>0.05</v>
      </c>
      <c r="AZ2" s="49">
        <f t="shared" ref="AZ2:AZ5" si="1">IF(ISERROR(BI2*AY2),"",BI2*AY2)</f>
        <v>5.5500000000000007</v>
      </c>
      <c r="BA2" s="51">
        <v>0</v>
      </c>
      <c r="BB2" s="49">
        <f t="shared" ref="BB2:BB5" si="2">IF(ISERROR(BI2*BA2),"",BI2*BA2)</f>
        <v>0</v>
      </c>
      <c r="BC2" s="42" t="s">
        <v>107</v>
      </c>
      <c r="BD2" s="51">
        <v>0.05</v>
      </c>
      <c r="BE2" s="49">
        <f t="shared" ref="BE2:BE5" si="3">IF(ISERROR(BI2*BD2),"",BI2*BD2)</f>
        <v>5.5500000000000007</v>
      </c>
      <c r="BF2" s="49">
        <f t="shared" ref="BF2:BF5" si="4">IF(ISERROR(AZ2+BB2+BE2),"",AZ2+BB2+BE2)</f>
        <v>11.100000000000001</v>
      </c>
      <c r="BG2" s="49">
        <f>IF(ISERROR(AH2+BF2),"",AH2+BF2)</f>
        <v>83.25</v>
      </c>
      <c r="BH2" s="52">
        <f t="shared" ref="BH2:BH5" si="5">IF(ISERROR((BI2-BG2)/BI2),"",(BI2-BG2)/BI2)</f>
        <v>0.25</v>
      </c>
      <c r="BI2" s="53">
        <v>111</v>
      </c>
      <c r="BJ2" s="51">
        <v>0.08</v>
      </c>
      <c r="BK2" s="49">
        <f t="shared" ref="BK2:BK5" si="6">IF(ISERROR(CC2*BJ2),"",CC2*BJ2)</f>
        <v>22.571999999999999</v>
      </c>
      <c r="BL2" s="51">
        <v>0</v>
      </c>
      <c r="BM2" s="49">
        <f t="shared" ref="BM2:BM5" si="7">IF(ISERROR(CC2*BL2),"",CC2*BL2)</f>
        <v>0</v>
      </c>
      <c r="BN2" s="51">
        <v>0.06</v>
      </c>
      <c r="BO2" s="49">
        <f t="shared" ref="BO2:BO5" si="8">IF(ISERROR(CC2*BN2),"",CC2*BN2)</f>
        <v>16.928999999999998</v>
      </c>
      <c r="BP2" s="51">
        <v>0.05</v>
      </c>
      <c r="BQ2" s="49">
        <f t="shared" ref="BQ2:BQ5" si="9">IF(ISERROR(CC2*BP2),"",CC2*BP2)</f>
        <v>14.1075</v>
      </c>
      <c r="BR2" s="51">
        <v>0.1</v>
      </c>
      <c r="BS2" s="49">
        <f t="shared" ref="BS2:BS5" si="10">IF(ISERROR(CC2*BR2),"",CC2*BR2)</f>
        <v>28.215</v>
      </c>
      <c r="BT2" s="42"/>
      <c r="BU2" s="51"/>
      <c r="BV2" s="49">
        <f t="shared" ref="BV2:BV5" si="11">IF(ISERROR(CC2*BU2),"",CC2*BU2)</f>
        <v>0</v>
      </c>
      <c r="BW2" s="42"/>
      <c r="BX2" s="51"/>
      <c r="BY2" s="49">
        <f t="shared" ref="BY2:BY5" si="12">IF(ISERROR(CC2*BX2),"",CC2*BX2)</f>
        <v>0</v>
      </c>
      <c r="BZ2" s="49">
        <f t="shared" ref="BZ2:BZ5" si="13">IF(ISERROR(BK2+BM2+BO2+BQ2+BS2+BV2+BY2),"",BK2+BM2+BO2+BQ2+BS2+BV2+BY2)</f>
        <v>81.823499999999996</v>
      </c>
      <c r="CA2" s="49">
        <f t="shared" ref="CA2:CA5" si="14">IF(ISERROR(AX2+BZ2),"",AX2+BZ2)</f>
        <v>199.78877777777777</v>
      </c>
      <c r="CB2" s="54">
        <f t="shared" ref="CB2:CB5" si="15">IF(ISERROR((CC2-CA2)/CC2),"",(CC2-CA2)/CC2)</f>
        <v>0.29190580266603655</v>
      </c>
      <c r="CC2" s="55">
        <v>282.14999999999998</v>
      </c>
      <c r="CD2" s="49">
        <f t="shared" ref="CD2:CD5" si="16">IF(CC2="","",CC2*1.05)</f>
        <v>296.25749999999999</v>
      </c>
      <c r="CE2" s="49">
        <f t="shared" ref="CE2:CE5" si="17">IF(CD2="","",CD2/0.75)</f>
        <v>395.01</v>
      </c>
      <c r="CF2" s="56">
        <v>599</v>
      </c>
      <c r="CG2" s="52">
        <f t="shared" ref="CG2:CG5" si="18">IF(ISERROR((CF2-CD2)/CF2),"",(CF2-CD2)/CF2)</f>
        <v>0.5054131886477462</v>
      </c>
      <c r="CH2" s="42"/>
      <c r="CJ2" s="57"/>
      <c r="CK2" s="57"/>
      <c r="CL2" s="57"/>
    </row>
    <row r="3" spans="1:90" s="30" customFormat="1" ht="76.5" customHeight="1" x14ac:dyDescent="0.25">
      <c r="A3" s="31">
        <v>2</v>
      </c>
      <c r="B3" s="31"/>
      <c r="C3" s="32" t="s">
        <v>108</v>
      </c>
      <c r="D3" s="63" t="s">
        <v>134</v>
      </c>
      <c r="E3" s="31"/>
      <c r="F3" s="34" t="s">
        <v>109</v>
      </c>
      <c r="G3" s="34" t="s">
        <v>90</v>
      </c>
      <c r="H3" s="31"/>
      <c r="I3" s="31"/>
      <c r="J3" s="32" t="s">
        <v>110</v>
      </c>
      <c r="K3" s="32" t="s">
        <v>110</v>
      </c>
      <c r="L3" s="32" t="s">
        <v>110</v>
      </c>
      <c r="M3" s="35" t="s">
        <v>94</v>
      </c>
      <c r="N3" s="35" t="s">
        <v>95</v>
      </c>
      <c r="O3" s="31" t="s">
        <v>96</v>
      </c>
      <c r="P3" s="36" t="s">
        <v>111</v>
      </c>
      <c r="Q3" s="31"/>
      <c r="R3" s="31"/>
      <c r="S3" s="31" t="s">
        <v>112</v>
      </c>
      <c r="T3" s="31" t="s">
        <v>138</v>
      </c>
      <c r="U3" s="37" t="s">
        <v>139</v>
      </c>
      <c r="V3" s="31" t="s">
        <v>113</v>
      </c>
      <c r="W3" s="31" t="s">
        <v>114</v>
      </c>
      <c r="X3" s="31" t="s">
        <v>115</v>
      </c>
      <c r="Y3" s="39" t="s">
        <v>102</v>
      </c>
      <c r="Z3" s="31"/>
      <c r="AA3" s="37" t="s">
        <v>142</v>
      </c>
      <c r="AB3" s="31" t="s">
        <v>29</v>
      </c>
      <c r="AC3" s="31" t="s">
        <v>103</v>
      </c>
      <c r="AD3" s="31" t="s">
        <v>8</v>
      </c>
      <c r="AE3" s="31" t="s">
        <v>116</v>
      </c>
      <c r="AF3" s="31" t="s">
        <v>105</v>
      </c>
      <c r="AG3" s="40" t="s">
        <v>117</v>
      </c>
      <c r="AH3" s="42">
        <v>60</v>
      </c>
      <c r="AI3" s="42">
        <v>60</v>
      </c>
      <c r="AJ3" s="43">
        <v>1</v>
      </c>
      <c r="AK3" s="43">
        <v>2</v>
      </c>
      <c r="AL3" s="44">
        <v>33</v>
      </c>
      <c r="AM3" s="44">
        <v>30</v>
      </c>
      <c r="AN3" s="44">
        <v>25</v>
      </c>
      <c r="AO3" s="45"/>
      <c r="AP3" s="46">
        <v>1</v>
      </c>
      <c r="AQ3" s="43">
        <v>65</v>
      </c>
      <c r="AR3" s="47">
        <v>180</v>
      </c>
      <c r="AS3" s="48">
        <v>4000</v>
      </c>
      <c r="AT3" s="49">
        <f t="shared" si="0"/>
        <v>22.222222222222221</v>
      </c>
      <c r="AU3" s="32" t="s">
        <v>106</v>
      </c>
      <c r="AV3" s="50">
        <v>0.25</v>
      </c>
      <c r="AW3" s="49">
        <f>IF(ISERROR(AH3*AV3),"",AH3*AV3)</f>
        <v>15</v>
      </c>
      <c r="AX3" s="49">
        <f>IF(ISERROR(AH3+AT3+AW3),"",AH3+AT3+AW3)</f>
        <v>97.222222222222229</v>
      </c>
      <c r="AY3" s="51">
        <v>0.05</v>
      </c>
      <c r="AZ3" s="49">
        <f t="shared" si="1"/>
        <v>4.6500000000000004</v>
      </c>
      <c r="BA3" s="51">
        <v>0</v>
      </c>
      <c r="BB3" s="49">
        <f t="shared" si="2"/>
        <v>0</v>
      </c>
      <c r="BC3" s="42" t="s">
        <v>107</v>
      </c>
      <c r="BD3" s="51">
        <v>0.05</v>
      </c>
      <c r="BE3" s="49">
        <f t="shared" si="3"/>
        <v>4.6500000000000004</v>
      </c>
      <c r="BF3" s="49">
        <f t="shared" si="4"/>
        <v>9.3000000000000007</v>
      </c>
      <c r="BG3" s="49">
        <f>IF(ISERROR(AH3+BF3),"",AH3+BF3)</f>
        <v>69.3</v>
      </c>
      <c r="BH3" s="52">
        <f t="shared" si="5"/>
        <v>0.25483870967741939</v>
      </c>
      <c r="BI3" s="53">
        <v>93</v>
      </c>
      <c r="BJ3" s="51">
        <v>0.08</v>
      </c>
      <c r="BK3" s="49">
        <f t="shared" si="6"/>
        <v>15.280000000000001</v>
      </c>
      <c r="BL3" s="51">
        <v>0</v>
      </c>
      <c r="BM3" s="49">
        <f t="shared" si="7"/>
        <v>0</v>
      </c>
      <c r="BN3" s="51">
        <v>0.06</v>
      </c>
      <c r="BO3" s="49">
        <f t="shared" si="8"/>
        <v>11.459999999999999</v>
      </c>
      <c r="BP3" s="51">
        <v>0.05</v>
      </c>
      <c r="BQ3" s="49">
        <f t="shared" si="9"/>
        <v>9.5500000000000007</v>
      </c>
      <c r="BR3" s="51">
        <v>0.1</v>
      </c>
      <c r="BS3" s="49">
        <f t="shared" si="10"/>
        <v>19.100000000000001</v>
      </c>
      <c r="BT3" s="42"/>
      <c r="BU3" s="51"/>
      <c r="BV3" s="49">
        <f t="shared" si="11"/>
        <v>0</v>
      </c>
      <c r="BW3" s="42"/>
      <c r="BX3" s="51"/>
      <c r="BY3" s="49">
        <f t="shared" si="12"/>
        <v>0</v>
      </c>
      <c r="BZ3" s="49">
        <f t="shared" si="13"/>
        <v>55.390000000000008</v>
      </c>
      <c r="CA3" s="49">
        <f t="shared" si="14"/>
        <v>152.61222222222224</v>
      </c>
      <c r="CB3" s="54">
        <f t="shared" si="15"/>
        <v>0.20098312972658511</v>
      </c>
      <c r="CC3" s="55">
        <v>191</v>
      </c>
      <c r="CD3" s="49">
        <f t="shared" si="16"/>
        <v>200.55</v>
      </c>
      <c r="CE3" s="49">
        <f t="shared" si="17"/>
        <v>267.40000000000003</v>
      </c>
      <c r="CF3" s="56">
        <v>399</v>
      </c>
      <c r="CG3" s="52">
        <f t="shared" si="18"/>
        <v>0.49736842105263157</v>
      </c>
      <c r="CH3" s="42"/>
      <c r="CJ3" s="57"/>
      <c r="CK3" s="57"/>
      <c r="CL3" s="57"/>
    </row>
    <row r="4" spans="1:90" s="30" customFormat="1" ht="114.75" customHeight="1" x14ac:dyDescent="0.2">
      <c r="A4" s="31">
        <v>3</v>
      </c>
      <c r="B4" s="58"/>
      <c r="C4" s="32" t="s">
        <v>118</v>
      </c>
      <c r="D4" s="64" t="s">
        <v>135</v>
      </c>
      <c r="E4" s="31"/>
      <c r="F4" s="34" t="s">
        <v>119</v>
      </c>
      <c r="G4" s="59" t="s">
        <v>120</v>
      </c>
      <c r="H4" s="31"/>
      <c r="I4" s="65" t="s">
        <v>137</v>
      </c>
      <c r="J4" s="32" t="s">
        <v>121</v>
      </c>
      <c r="K4" s="32" t="s">
        <v>121</v>
      </c>
      <c r="L4" s="32" t="s">
        <v>121</v>
      </c>
      <c r="M4" s="35" t="s">
        <v>122</v>
      </c>
      <c r="N4" s="35" t="s">
        <v>122</v>
      </c>
      <c r="O4" s="31" t="s">
        <v>123</v>
      </c>
      <c r="P4" s="36" t="s">
        <v>124</v>
      </c>
      <c r="Q4" s="31"/>
      <c r="R4" s="31"/>
      <c r="S4" s="31" t="s">
        <v>125</v>
      </c>
      <c r="T4" s="31" t="s">
        <v>140</v>
      </c>
      <c r="U4" s="37" t="s">
        <v>141</v>
      </c>
      <c r="V4" s="31" t="s">
        <v>126</v>
      </c>
      <c r="W4" s="31" t="s">
        <v>127</v>
      </c>
      <c r="X4" s="31" t="s">
        <v>128</v>
      </c>
      <c r="Y4" s="39" t="s">
        <v>102</v>
      </c>
      <c r="Z4" s="31"/>
      <c r="AA4" s="37" t="s">
        <v>143</v>
      </c>
      <c r="AB4" s="31" t="s">
        <v>29</v>
      </c>
      <c r="AC4" s="31" t="s">
        <v>103</v>
      </c>
      <c r="AD4" s="31" t="s">
        <v>8</v>
      </c>
      <c r="AE4" s="31" t="s">
        <v>129</v>
      </c>
      <c r="AF4" s="31" t="s">
        <v>105</v>
      </c>
      <c r="AG4" s="60" t="s">
        <v>130</v>
      </c>
      <c r="AH4" s="42">
        <v>40.08</v>
      </c>
      <c r="AI4" s="42">
        <v>40.08</v>
      </c>
      <c r="AJ4" s="43">
        <v>1</v>
      </c>
      <c r="AK4" s="43">
        <v>2</v>
      </c>
      <c r="AL4" s="61">
        <v>22.63</v>
      </c>
      <c r="AM4" s="61">
        <v>20.87</v>
      </c>
      <c r="AN4" s="61">
        <v>23.62</v>
      </c>
      <c r="AO4" s="45"/>
      <c r="AP4" s="46">
        <v>1</v>
      </c>
      <c r="AQ4" s="43">
        <v>65</v>
      </c>
      <c r="AR4" s="47">
        <v>400</v>
      </c>
      <c r="AS4" s="48">
        <v>4000</v>
      </c>
      <c r="AT4" s="49">
        <f t="shared" si="0"/>
        <v>10</v>
      </c>
      <c r="AU4" s="32" t="s">
        <v>106</v>
      </c>
      <c r="AV4" s="50">
        <v>0.25</v>
      </c>
      <c r="AW4" s="49">
        <f>IF(ISERROR(AH4*AV4),"",AH4*AV4)</f>
        <v>10.02</v>
      </c>
      <c r="AX4" s="49">
        <f>IF(ISERROR(AH4+AT4+AW4),"",AH4+AT4+AW4)</f>
        <v>60.099999999999994</v>
      </c>
      <c r="AY4" s="51">
        <v>0.05</v>
      </c>
      <c r="AZ4" s="49">
        <f t="shared" si="1"/>
        <v>3.3000000000000003</v>
      </c>
      <c r="BA4" s="62">
        <v>0.04</v>
      </c>
      <c r="BB4" s="49">
        <f t="shared" si="2"/>
        <v>2.64</v>
      </c>
      <c r="BC4" s="42" t="s">
        <v>107</v>
      </c>
      <c r="BD4" s="51">
        <v>0.05</v>
      </c>
      <c r="BE4" s="49">
        <f t="shared" si="3"/>
        <v>3.3000000000000003</v>
      </c>
      <c r="BF4" s="49">
        <f t="shared" si="4"/>
        <v>9.24</v>
      </c>
      <c r="BG4" s="49">
        <f>IF(ISERROR(AH4+BF4),"",AH4+BF4)</f>
        <v>49.32</v>
      </c>
      <c r="BH4" s="52">
        <f t="shared" si="5"/>
        <v>0.25272727272727274</v>
      </c>
      <c r="BI4" s="53">
        <v>66</v>
      </c>
      <c r="BJ4" s="51">
        <v>0.08</v>
      </c>
      <c r="BK4" s="49">
        <f t="shared" si="6"/>
        <v>9.92</v>
      </c>
      <c r="BL4" s="62">
        <v>0.04</v>
      </c>
      <c r="BM4" s="49">
        <f t="shared" si="7"/>
        <v>4.96</v>
      </c>
      <c r="BN4" s="51">
        <v>0.06</v>
      </c>
      <c r="BO4" s="49">
        <f t="shared" si="8"/>
        <v>7.4399999999999995</v>
      </c>
      <c r="BP4" s="51">
        <v>0.05</v>
      </c>
      <c r="BQ4" s="49">
        <f t="shared" si="9"/>
        <v>6.2</v>
      </c>
      <c r="BR4" s="51">
        <v>0.1</v>
      </c>
      <c r="BS4" s="49">
        <f t="shared" si="10"/>
        <v>12.4</v>
      </c>
      <c r="BT4" s="42"/>
      <c r="BU4" s="51"/>
      <c r="BV4" s="49">
        <f t="shared" si="11"/>
        <v>0</v>
      </c>
      <c r="BW4" s="42"/>
      <c r="BX4" s="51"/>
      <c r="BY4" s="49">
        <f t="shared" si="12"/>
        <v>0</v>
      </c>
      <c r="BZ4" s="49">
        <f t="shared" si="13"/>
        <v>40.92</v>
      </c>
      <c r="CA4" s="49">
        <f t="shared" si="14"/>
        <v>101.02</v>
      </c>
      <c r="CB4" s="54">
        <f t="shared" si="15"/>
        <v>0.18532258064516133</v>
      </c>
      <c r="CC4" s="55">
        <v>124</v>
      </c>
      <c r="CD4" s="49">
        <f t="shared" si="16"/>
        <v>130.20000000000002</v>
      </c>
      <c r="CE4" s="49">
        <f t="shared" si="17"/>
        <v>173.60000000000002</v>
      </c>
      <c r="CF4" s="56">
        <v>259</v>
      </c>
      <c r="CG4" s="52">
        <f t="shared" si="18"/>
        <v>0.49729729729729721</v>
      </c>
      <c r="CH4" s="42"/>
      <c r="CJ4" s="57"/>
      <c r="CK4" s="57"/>
      <c r="CL4" s="57"/>
    </row>
    <row r="5" spans="1:90" s="30" customFormat="1" ht="113.25" customHeight="1" x14ac:dyDescent="0.2">
      <c r="A5" s="31">
        <v>4</v>
      </c>
      <c r="B5" s="58"/>
      <c r="C5" s="32" t="s">
        <v>118</v>
      </c>
      <c r="D5" s="64" t="s">
        <v>136</v>
      </c>
      <c r="E5" s="31"/>
      <c r="F5" s="34" t="s">
        <v>119</v>
      </c>
      <c r="G5" s="59" t="s">
        <v>120</v>
      </c>
      <c r="H5" s="31"/>
      <c r="I5" s="65" t="s">
        <v>137</v>
      </c>
      <c r="J5" s="32" t="s">
        <v>121</v>
      </c>
      <c r="K5" s="32" t="s">
        <v>121</v>
      </c>
      <c r="L5" s="32" t="s">
        <v>121</v>
      </c>
      <c r="M5" s="35" t="s">
        <v>122</v>
      </c>
      <c r="N5" s="35" t="s">
        <v>122</v>
      </c>
      <c r="O5" s="31" t="s">
        <v>123</v>
      </c>
      <c r="P5" s="36" t="s">
        <v>124</v>
      </c>
      <c r="Q5" s="31"/>
      <c r="R5" s="31"/>
      <c r="S5" s="31" t="s">
        <v>125</v>
      </c>
      <c r="T5" s="31" t="s">
        <v>140</v>
      </c>
      <c r="U5" s="37" t="s">
        <v>141</v>
      </c>
      <c r="V5" s="31" t="s">
        <v>126</v>
      </c>
      <c r="W5" s="31" t="s">
        <v>131</v>
      </c>
      <c r="X5" s="31" t="s">
        <v>128</v>
      </c>
      <c r="Y5" s="39" t="s">
        <v>102</v>
      </c>
      <c r="Z5" s="31"/>
      <c r="AA5" s="37" t="s">
        <v>144</v>
      </c>
      <c r="AB5" s="31" t="s">
        <v>29</v>
      </c>
      <c r="AC5" s="31" t="s">
        <v>103</v>
      </c>
      <c r="AD5" s="31" t="s">
        <v>8</v>
      </c>
      <c r="AE5" s="31" t="s">
        <v>129</v>
      </c>
      <c r="AF5" s="31" t="s">
        <v>105</v>
      </c>
      <c r="AG5" s="60" t="s">
        <v>132</v>
      </c>
      <c r="AH5" s="42">
        <v>39.5</v>
      </c>
      <c r="AI5" s="42">
        <v>39.5</v>
      </c>
      <c r="AJ5" s="43">
        <v>1</v>
      </c>
      <c r="AK5" s="43">
        <v>2</v>
      </c>
      <c r="AL5" s="61">
        <v>22.63</v>
      </c>
      <c r="AM5" s="61">
        <v>20.87</v>
      </c>
      <c r="AN5" s="61">
        <v>23.62</v>
      </c>
      <c r="AO5" s="45"/>
      <c r="AP5" s="46">
        <v>1</v>
      </c>
      <c r="AQ5" s="43">
        <v>65</v>
      </c>
      <c r="AR5" s="47">
        <v>400</v>
      </c>
      <c r="AS5" s="48">
        <v>4000</v>
      </c>
      <c r="AT5" s="49">
        <f t="shared" si="0"/>
        <v>10</v>
      </c>
      <c r="AU5" s="32" t="s">
        <v>106</v>
      </c>
      <c r="AV5" s="50">
        <v>0.25</v>
      </c>
      <c r="AW5" s="49">
        <f>IF(ISERROR(AH5*AV5),"",AH5*AV5)</f>
        <v>9.875</v>
      </c>
      <c r="AX5" s="49">
        <f>IF(ISERROR(AH5+AT5+AW5),"",AH5+AT5+AW5)</f>
        <v>59.375</v>
      </c>
      <c r="AY5" s="51">
        <v>0.05</v>
      </c>
      <c r="AZ5" s="49">
        <f t="shared" si="1"/>
        <v>3.3000000000000003</v>
      </c>
      <c r="BA5" s="62">
        <v>0.04</v>
      </c>
      <c r="BB5" s="49">
        <f t="shared" si="2"/>
        <v>2.64</v>
      </c>
      <c r="BC5" s="42" t="s">
        <v>107</v>
      </c>
      <c r="BD5" s="51">
        <v>0.05</v>
      </c>
      <c r="BE5" s="49">
        <f t="shared" si="3"/>
        <v>3.3000000000000003</v>
      </c>
      <c r="BF5" s="49">
        <f t="shared" si="4"/>
        <v>9.24</v>
      </c>
      <c r="BG5" s="49">
        <f>IF(ISERROR(AH5+BF5),"",AH5+BF5)</f>
        <v>48.74</v>
      </c>
      <c r="BH5" s="52">
        <f t="shared" si="5"/>
        <v>0.26151515151515148</v>
      </c>
      <c r="BI5" s="53">
        <v>66</v>
      </c>
      <c r="BJ5" s="51">
        <v>0.08</v>
      </c>
      <c r="BK5" s="49">
        <f t="shared" si="6"/>
        <v>9.92</v>
      </c>
      <c r="BL5" s="62">
        <v>0.04</v>
      </c>
      <c r="BM5" s="49">
        <f t="shared" si="7"/>
        <v>4.96</v>
      </c>
      <c r="BN5" s="51">
        <v>0.06</v>
      </c>
      <c r="BO5" s="49">
        <f t="shared" si="8"/>
        <v>7.4399999999999995</v>
      </c>
      <c r="BP5" s="51">
        <v>0.05</v>
      </c>
      <c r="BQ5" s="49">
        <f t="shared" si="9"/>
        <v>6.2</v>
      </c>
      <c r="BR5" s="51">
        <v>0.1</v>
      </c>
      <c r="BS5" s="49">
        <f t="shared" si="10"/>
        <v>12.4</v>
      </c>
      <c r="BT5" s="42"/>
      <c r="BU5" s="51"/>
      <c r="BV5" s="49">
        <f t="shared" si="11"/>
        <v>0</v>
      </c>
      <c r="BW5" s="42"/>
      <c r="BX5" s="51"/>
      <c r="BY5" s="49">
        <f t="shared" si="12"/>
        <v>0</v>
      </c>
      <c r="BZ5" s="49">
        <f t="shared" si="13"/>
        <v>40.92</v>
      </c>
      <c r="CA5" s="49">
        <f t="shared" si="14"/>
        <v>100.295</v>
      </c>
      <c r="CB5" s="54">
        <f t="shared" si="15"/>
        <v>0.19116935483870967</v>
      </c>
      <c r="CC5" s="55">
        <v>124</v>
      </c>
      <c r="CD5" s="49">
        <f t="shared" si="16"/>
        <v>130.20000000000002</v>
      </c>
      <c r="CE5" s="49">
        <f t="shared" si="17"/>
        <v>173.60000000000002</v>
      </c>
      <c r="CF5" s="56">
        <v>259</v>
      </c>
      <c r="CG5" s="52">
        <f t="shared" si="18"/>
        <v>0.49729729729729721</v>
      </c>
      <c r="CH5" s="42"/>
      <c r="CJ5" s="57"/>
      <c r="CK5" s="57"/>
      <c r="CL5" s="57"/>
    </row>
  </sheetData>
  <protectedRanges>
    <protectedRange sqref="A4:A5 C4:G5 BC2:BK5 AO2:AO5 AT2:AT5 AV2:AZ5 BZ2:CG5 I2:Q5 A2:G3 U3:U5 AA4:AF5 AA2:AG3 AJ2:AK5 AP2:AR5" name="Range1_2"/>
    <protectedRange sqref="AS2:AS5" name="Range1_3"/>
    <protectedRange sqref="AU2:AU5" name="Range1_4"/>
    <protectedRange sqref="BL2:BS5 BA2:BB5" name="Range1_1_1"/>
    <protectedRange sqref="BT2:BY5" name="Range1_7"/>
    <protectedRange sqref="Z2:Z5 H2:H5 R2:T5 V2:X5 U2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2026-01-27T08:27:02Z</dcterms:modified>
</cp:coreProperties>
</file>