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</externalReferences>
  <definedNames>
    <definedName name="PL">'[1]UNIQUE ATTR 2'!#REF!</definedName>
    <definedName name="PW">'[1]UNIQUE ATTR 2'!#REF!</definedName>
    <definedName name="QSFOB">[2]Q1!$C$38</definedName>
    <definedName name="WD">'[1]UNIQUE ATTR 2'!#REF!</definedName>
    <definedName name="YN">'[3]Page 1 Sales and Forecast'!$AA$2:$AA$3</definedName>
    <definedName name="先说说">[4]Mapping!$D$2:$D$53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" i="5" l="1"/>
  <c r="BN5" i="5" s="1"/>
  <c r="BI5" i="5"/>
  <c r="BH5" i="5"/>
  <c r="BA5" i="5"/>
  <c r="AX5" i="5"/>
  <c r="AU5" i="5"/>
  <c r="AR5" i="5"/>
  <c r="AP5" i="5"/>
  <c r="AN5" i="5"/>
  <c r="AK5" i="5"/>
  <c r="AD5" i="5"/>
  <c r="AF5" i="5" s="1"/>
  <c r="AH5" i="5" s="1"/>
  <c r="BL4" i="5"/>
  <c r="BN4" i="5" s="1"/>
  <c r="BI4" i="5"/>
  <c r="BH4" i="5"/>
  <c r="BA4" i="5"/>
  <c r="AX4" i="5"/>
  <c r="AU4" i="5"/>
  <c r="AR4" i="5"/>
  <c r="AP4" i="5"/>
  <c r="AN4" i="5"/>
  <c r="AK4" i="5"/>
  <c r="AD4" i="5"/>
  <c r="AF4" i="5" s="1"/>
  <c r="AH4" i="5" s="1"/>
  <c r="BL3" i="5"/>
  <c r="BN3" i="5" s="1"/>
  <c r="BI3" i="5"/>
  <c r="BH3" i="5"/>
  <c r="BA3" i="5"/>
  <c r="AX3" i="5"/>
  <c r="AU3" i="5"/>
  <c r="AR3" i="5"/>
  <c r="AP3" i="5"/>
  <c r="AN3" i="5"/>
  <c r="AK3" i="5"/>
  <c r="AF3" i="5"/>
  <c r="AH3" i="5" s="1"/>
  <c r="AD3" i="5"/>
  <c r="BL2" i="5"/>
  <c r="BI2" i="5"/>
  <c r="BH2" i="5"/>
  <c r="BA2" i="5"/>
  <c r="AX2" i="5"/>
  <c r="AU2" i="5"/>
  <c r="AR2" i="5"/>
  <c r="AP2" i="5"/>
  <c r="AN2" i="5"/>
  <c r="AK2" i="5"/>
  <c r="AF2" i="5"/>
  <c r="AH2" i="5" s="1"/>
  <c r="AL2" i="5" s="1"/>
  <c r="AD2" i="5"/>
  <c r="BB2" i="5" l="1"/>
  <c r="BC2" i="5" s="1"/>
  <c r="AL3" i="5"/>
  <c r="BB3" i="5"/>
  <c r="BC3" i="5" s="1"/>
  <c r="BM3" i="5" s="1"/>
  <c r="BB4" i="5"/>
  <c r="BC4" i="5" s="1"/>
  <c r="BM4" i="5" s="1"/>
  <c r="BB5" i="5"/>
  <c r="BC5" i="5" s="1"/>
  <c r="BM5" i="5" s="1"/>
  <c r="BM2" i="5"/>
  <c r="BD2" i="5"/>
  <c r="BN2" i="5"/>
  <c r="AL4" i="5"/>
  <c r="AL5" i="5"/>
  <c r="BD5" i="5" l="1"/>
  <c r="BD3" i="5"/>
  <c r="BD4" i="5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DI Price]*[DI %]</t>
        </r>
      </text>
    </comment>
    <comment ref="AP1" authorId="0" shapeId="0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>
      <text>
        <r>
          <rPr>
            <sz val="11"/>
            <rFont val="Calibri"/>
            <family val="2"/>
          </rPr>
          <t>[JLA DI Price]*[Rebate %]</t>
        </r>
      </text>
    </comment>
    <comment ref="AU1" authorId="0" shapeId="0">
      <text>
        <r>
          <rPr>
            <sz val="11"/>
            <rFont val="Calibri"/>
            <family val="2"/>
          </rPr>
          <t>[JLA DI Price]*[Load 1 %]</t>
        </r>
      </text>
    </comment>
    <comment ref="AX1" authorId="0" shapeId="0">
      <text>
        <r>
          <rPr>
            <sz val="11"/>
            <rFont val="Calibri"/>
            <family val="2"/>
          </rPr>
          <t>[JLA DI Price]*[Load 2 %]</t>
        </r>
      </text>
    </comment>
    <comment ref="BA1" authorId="0" shapeId="0">
      <text>
        <r>
          <rPr>
            <sz val="11"/>
            <rFont val="Calibri"/>
            <family val="2"/>
          </rPr>
          <t>[JLA DI Price]*[Load 3 %]</t>
        </r>
      </text>
    </comment>
    <comment ref="BB1" authorId="0" shapeId="0">
      <text>
        <r>
          <rPr>
            <sz val="11"/>
            <rFont val="Calibri"/>
            <family val="2"/>
          </rPr>
          <t>[DA $]+[Royalty $]+[Rebate $]+[Load 1 $]+[Load 2 $]+[Laod 3 $]</t>
        </r>
      </text>
    </comment>
    <comment ref="BC1" authorId="0" shapeId="0">
      <text>
        <r>
          <rPr>
            <sz val="11"/>
            <rFont val="Calibri"/>
            <family val="2"/>
          </rPr>
          <t>[FOB Cost $ (Value)]+[Total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BF1" authorId="0" shapeId="0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I1" authorId="0" shapeId="0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L1" authorId="0" shapeId="0">
      <text>
        <r>
          <rPr>
            <sz val="11"/>
            <rFont val="Calibri"/>
            <family val="2"/>
          </rPr>
          <t>[Total Quantity]*[Ratio]</t>
        </r>
      </text>
    </comment>
    <comment ref="BM1" authorId="0" shapeId="0">
      <text>
        <r>
          <rPr>
            <sz val="11"/>
            <rFont val="Calibri"/>
            <family val="2"/>
          </rPr>
          <t>[FOB with Loads $]*[Quantity]</t>
        </r>
      </text>
    </comment>
    <comment ref="BN1" authorId="0" shapeId="0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<sst xmlns="http://schemas.openxmlformats.org/spreadsheetml/2006/main" count="134" uniqueCount="93">
  <si>
    <t>Brand</t>
  </si>
  <si>
    <t>China</t>
  </si>
  <si>
    <t>Licensor</t>
  </si>
  <si>
    <t>Bath Rug</t>
  </si>
  <si>
    <t>宁波中天</t>
  </si>
  <si>
    <t>Ningbo,China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</si>
  <si>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</si>
  <si>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</si>
  <si>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</si>
  <si>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</si>
  <si>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</si>
  <si>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</si>
  <si>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</si>
  <si>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</si>
  <si>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</si>
  <si>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</si>
  <si>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</si>
  <si>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</si>
  <si>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</si>
  <si>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</si>
  <si>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</si>
  <si>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</t>
  </si>
  <si>
    <t>FOB Cost $ (Value)</t>
  </si>
  <si>
    <t>Package Type</t>
  </si>
  <si>
    <t>Packaging</t>
  </si>
  <si>
    <t>PDQ Size L (cm)</t>
  </si>
  <si>
    <t>PDQ Size W (cm)</t>
  </si>
  <si>
    <t>PDQ Size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</si>
  <si>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</si>
  <si>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</si>
  <si>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</si>
  <si>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</si>
  <si>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</si>
  <si>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</si>
  <si>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</si>
  <si>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</si>
  <si>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</si>
  <si>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</si>
  <si>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</si>
  <si>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</si>
  <si>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</si>
  <si>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</si>
  <si>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</si>
  <si>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</si>
  <si>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</si>
  <si>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</si>
  <si>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</si>
  <si>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</si>
  <si>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</si>
  <si>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</si>
  <si>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</si>
  <si>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</si>
  <si>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</si>
  <si>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</si>
  <si>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</si>
  <si>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</si>
  <si>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</si>
  <si>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</si>
  <si>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FOB with Loads $</t>
  </si>
  <si>
    <t>JLA FOB MU%</t>
  </si>
  <si>
    <t>JLA DI Price</t>
  </si>
  <si>
    <t>Estimated Retailer LDP Cost</t>
  </si>
  <si>
    <t>Suggested Retail Price</t>
  </si>
  <si>
    <t>Retail Markup %</t>
  </si>
  <si>
    <t>Retail Markup on Landed Price %</t>
  </si>
  <si>
    <t>Total Quantity</t>
  </si>
  <si>
    <t>Ratio</t>
  </si>
  <si>
    <t>Quantity</t>
  </si>
  <si>
    <t>Total Cost</t>
  </si>
  <si>
    <t>Total Sales</t>
  </si>
  <si>
    <t>Remarks</t>
  </si>
  <si>
    <t>Port</t>
  </si>
  <si>
    <t>COO</t>
  </si>
  <si>
    <t>Vendor</t>
  </si>
  <si>
    <t>CATS</t>
  </si>
  <si>
    <t>KDB26 KD BATH TUB MAT A</t>
  </si>
  <si>
    <t>Bath tub mat</t>
  </si>
  <si>
    <t>PVC printed bath mat  460g
clear+printed or white+printed
27.2x15.35"</t>
  </si>
  <si>
    <t>PVC</t>
  </si>
  <si>
    <t>27.2x15.35"</t>
  </si>
  <si>
    <t>multi</t>
  </si>
  <si>
    <t>PIECE</t>
  </si>
  <si>
    <t>Rolled</t>
  </si>
  <si>
    <r>
      <rPr>
        <sz val="10"/>
        <rFont val="Arial"/>
        <family val="2"/>
      </rPr>
      <t>1pc rolled with belly band,shrinkwrap,</t>
    </r>
    <r>
      <rPr>
        <sz val="10"/>
        <color rgb="FFFF0000"/>
        <rFont val="Arial"/>
        <family val="2"/>
      </rPr>
      <t>4pcs/PDQ,24pcs/master carton</t>
    </r>
  </si>
  <si>
    <t>3924.90.1050</t>
  </si>
  <si>
    <t>BUTTERFLY</t>
  </si>
  <si>
    <t>ANIMAL CAR</t>
  </si>
  <si>
    <t>KDB26 KD BATH TUB MAT B</t>
  </si>
  <si>
    <t>DINO</t>
  </si>
  <si>
    <t>DG72-419</t>
    <phoneticPr fontId="14" type="noConversion"/>
  </si>
  <si>
    <t>DG72-420</t>
  </si>
  <si>
    <t>DG72-421</t>
  </si>
  <si>
    <t>DG72-422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</si>
</sst>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_(* #,##0.00_);_(* \(#,##0.00\);_(* &quot;-&quot;??_);_(@_)"/>
    <numFmt numFmtId="177" formatCode="_(&quot;$&quot;* #,##0.00_);_(&quot;$&quot;* \(#,##0.00\);_(&quot;$&quot;* &quot;-&quot;??_);_(@_)"/>
    <numFmt numFmtId="0" formatCode="[$$-409]#,##0.000000"/>
    <numFmt numFmtId="0" formatCode="[$$-481]#,##0.00\ ;[Red]\([$$-481]#,##0.00\)"/>
    <numFmt numFmtId="180" formatCode="_ \¥* #,##0.00_ ;_ \¥* \-#,##0.00_ ;_ \¥* &quot;-&quot;??_ ;_ @_ "/>
    <numFmt numFmtId="182" formatCode="&quot;$&quot;#,##0.00"/>
    <numFmt numFmtId="183" formatCode="0.0%"/>
    <numFmt numFmtId="185" formatCode="0.00_ "/>
    <numFmt numFmtId="187" formatCode="\$#,##0.00;\-\$#,##0.00"/>
    <numFmt numFmtId="189" formatCode="0.0"/>
    <numFmt numFmtId="190" formatCode="0.000"/>
    <numFmt numFmtId="191" formatCode="0.0000_ "/>
    <numFmt numFmtId="192" formatCode="_(* #,##0_);_(* \(#,##0\);_(* &quot;-&quot;??_);_(@_)"/>
  </numFmts>
  <fonts count="15">
    <font>
      <sz val="11"/>
      <name val="Calibri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1"/>
      <color rgb="FFFF0000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176" fontId="2" fillId="0" borderId="0" applyFont="0" applyFill="0" applyBorder="0" applyAlignment="0" applyProtection="0"/>
    <xf numFmtId="177" fontId="11" fillId="0" borderId="0" applyFont="0" applyFill="0" applyBorder="0" applyAlignment="0" applyProtection="0"/>
    <xf numFmtId="0" fontId="12" fillId="0" borderId="0"/>
    <xf numFmtId="0" fontId="1" fillId="0" borderId="0"/>
    <xf numFmtId="0" fontId="2" fillId="0" borderId="0"/>
    <xf numFmtId="0" fontId="11" fillId="0" borderId="0">
      <alignment vertical="center"/>
    </xf>
    <xf numFmtId="0" fontId="10" fillId="0" borderId="0">
      <alignment vertical="center"/>
    </xf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  <xf numFmtId="180" fontId="2" fillId="0" borderId="0" applyFont="0" applyFill="0" applyBorder="0" applyAlignment="0" applyProtection="0"/>
    <xf numFmtId="0" fontId="2" fillId="0" borderId="0"/>
    <xf numFmtId="0" fontId="12" fillId="0" borderId="0"/>
  </cellStyleXfs>
  <cellXfs count="61">
    <xf numFmtId="0" fontId="0" fillId="0" borderId="0" xfId="0"/>
    <xf numFmtId="0" fontId="1" fillId="0" borderId="1" xfId="17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2" fillId="0" borderId="0" xfId="3" applyAlignment="1">
      <alignment wrapText="1"/>
    </xf>
    <xf numFmtId="182" fontId="0" fillId="0" borderId="0" xfId="0" applyNumberFormat="1" applyAlignment="1">
      <alignment wrapText="1"/>
    </xf>
    <xf numFmtId="18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0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182" fontId="6" fillId="4" borderId="2" xfId="0" applyNumberFormat="1" applyFont="1" applyFill="1" applyBorder="1" applyAlignment="1">
      <alignment horizontal="center" wrapText="1"/>
    </xf>
    <xf numFmtId="182" fontId="6" fillId="6" borderId="2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189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90" fontId="9" fillId="0" borderId="1" xfId="4" applyNumberFormat="1" applyFont="1" applyBorder="1" applyAlignment="1">
      <alignment wrapText="1"/>
    </xf>
    <xf numFmtId="2" fontId="3" fillId="0" borderId="1" xfId="4" applyNumberFormat="1" applyFont="1" applyBorder="1" applyAlignment="1">
      <alignment wrapText="1"/>
    </xf>
    <xf numFmtId="1" fontId="9" fillId="0" borderId="1" xfId="4" applyNumberFormat="1" applyFont="1" applyBorder="1" applyAlignment="1">
      <alignment wrapText="1"/>
    </xf>
    <xf numFmtId="182" fontId="9" fillId="0" borderId="1" xfId="4" applyNumberFormat="1" applyFont="1" applyBorder="1" applyAlignment="1">
      <alignment wrapText="1"/>
    </xf>
    <xf numFmtId="10" fontId="6" fillId="0" borderId="1" xfId="0" applyNumberFormat="1" applyFont="1" applyBorder="1" applyAlignment="1">
      <alignment horizontal="center" wrapText="1"/>
    </xf>
    <xf numFmtId="182" fontId="9" fillId="3" borderId="1" xfId="4" applyNumberFormat="1" applyFont="1" applyFill="1" applyBorder="1" applyAlignment="1">
      <alignment wrapText="1"/>
    </xf>
    <xf numFmtId="182" fontId="3" fillId="0" borderId="1" xfId="4" applyNumberFormat="1" applyFont="1" applyBorder="1" applyAlignment="1">
      <alignment wrapText="1"/>
    </xf>
    <xf numFmtId="182" fontId="9" fillId="2" borderId="1" xfId="4" applyNumberFormat="1" applyFont="1" applyFill="1" applyBorder="1" applyAlignment="1">
      <alignment wrapText="1"/>
    </xf>
    <xf numFmtId="10" fontId="9" fillId="2" borderId="1" xfId="4" applyNumberFormat="1" applyFont="1" applyFill="1" applyBorder="1" applyAlignment="1">
      <alignment wrapText="1"/>
    </xf>
    <xf numFmtId="182" fontId="3" fillId="7" borderId="1" xfId="4" applyNumberFormat="1" applyFont="1" applyFill="1" applyBorder="1" applyAlignment="1">
      <alignment wrapText="1"/>
    </xf>
    <xf numFmtId="182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8" fillId="0" borderId="1" xfId="0" applyFont="1" applyBorder="1"/>
    <xf numFmtId="0" fontId="5" fillId="0" borderId="1" xfId="20" applyFont="1" applyBorder="1" applyAlignment="1">
      <alignment horizontal="left" wrapText="1"/>
    </xf>
    <xf numFmtId="0" fontId="12" fillId="0" borderId="1" xfId="3" applyBorder="1" applyAlignment="1">
      <alignment wrapText="1"/>
    </xf>
    <xf numFmtId="49" fontId="0" fillId="0" borderId="1" xfId="0" applyNumberFormat="1" applyBorder="1"/>
    <xf numFmtId="187" fontId="0" fillId="0" borderId="2" xfId="0" applyNumberFormat="1" applyBorder="1"/>
    <xf numFmtId="189" fontId="0" fillId="0" borderId="1" xfId="0" applyNumberFormat="1" applyBorder="1"/>
    <xf numFmtId="2" fontId="0" fillId="0" borderId="1" xfId="0" applyNumberFormat="1" applyBorder="1"/>
    <xf numFmtId="1" fontId="0" fillId="0" borderId="1" xfId="0" applyNumberFormat="1" applyBorder="1"/>
    <xf numFmtId="190" fontId="0" fillId="8" borderId="1" xfId="0" applyNumberFormat="1" applyFill="1" applyBorder="1"/>
    <xf numFmtId="1" fontId="0" fillId="8" borderId="1" xfId="0" applyNumberFormat="1" applyFill="1" applyBorder="1"/>
    <xf numFmtId="3" fontId="0" fillId="0" borderId="1" xfId="0" applyNumberFormat="1" applyBorder="1"/>
    <xf numFmtId="182" fontId="0" fillId="8" borderId="1" xfId="0" applyNumberFormat="1" applyFill="1" applyBorder="1"/>
    <xf numFmtId="183" fontId="0" fillId="0" borderId="1" xfId="0" applyNumberFormat="1" applyBorder="1"/>
    <xf numFmtId="10" fontId="0" fillId="0" borderId="1" xfId="0" applyNumberFormat="1" applyBorder="1"/>
    <xf numFmtId="182" fontId="0" fillId="0" borderId="1" xfId="0" applyNumberFormat="1" applyBorder="1"/>
    <xf numFmtId="10" fontId="0" fillId="8" borderId="1" xfId="8" applyNumberFormat="1" applyFont="1" applyFill="1" applyBorder="1" applyAlignment="1"/>
    <xf numFmtId="191" fontId="0" fillId="0" borderId="1" xfId="0" applyNumberFormat="1" applyBorder="1"/>
    <xf numFmtId="185" fontId="0" fillId="8" borderId="1" xfId="0" applyNumberFormat="1" applyFill="1" applyBorder="1"/>
    <xf numFmtId="192" fontId="0" fillId="0" borderId="1" xfId="0" applyNumberFormat="1" applyBorder="1"/>
    <xf numFmtId="3" fontId="0" fillId="8" borderId="1" xfId="0" applyNumberFormat="1" applyFill="1" applyBorder="1"/>
    <xf numFmtId="0" fontId="1" fillId="3" borderId="1" xfId="0" applyFont="1" applyFill="1" applyBorder="1"/>
    <xf numFmtId="0" fontId="0" fillId="0" borderId="2" xfId="0" applyNumberFormat="1" applyBorder="1"/>
  </cellXfs>
  <cellStyles count="21">
    <cellStyle name="Comma 5" xfId="1"/>
    <cellStyle name="Currency 15" xfId="2"/>
    <cellStyle name="Normal 2" xfId="3"/>
    <cellStyle name="Normal 2 18 2" xfId="4"/>
    <cellStyle name="Normal 2 31" xfId="5"/>
    <cellStyle name="Normal 2 31 2 2" xfId="19"/>
    <cellStyle name="Normal 65" xfId="6"/>
    <cellStyle name="Normal 67" xfId="7"/>
    <cellStyle name="Percent 2" xfId="8"/>
    <cellStyle name="Style 1" xfId="9"/>
    <cellStyle name="Style 1 2" xfId="10"/>
    <cellStyle name="百分比 2" xfId="15"/>
    <cellStyle name="常规" xfId="0" builtinId="0"/>
    <cellStyle name="常规 14" xfId="14"/>
    <cellStyle name="常规 2" xfId="20"/>
    <cellStyle name="常规_quotation-Mercury  3.22.2011 (for BBB) 2" xfId="17"/>
    <cellStyle name="货币 4" xfId="18"/>
    <cellStyle name="样式 1 2" xfId="11"/>
    <cellStyle name="样式 1 2 2" xfId="16"/>
    <cellStyle name="样式 1 6" xfId="13"/>
    <cellStyle name="样式 1_Fall 12 BBB Woolrich Quote Sheet - Heather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Dollar%20General/Product%20Development/2025.10%20Juvi%20kids%20tub%20mat/commitment%20sheet/uskihfil4/PUBLIC/Merchandising/Merchant_Analytics/Attributes/Sears%20Soft%20Home%20Attributes/TEMPLATES/TEMPLATE_BATH_Sears.xls?E064B862" TargetMode="External"/><Relationship Id="rId1" Type="http://schemas.openxmlformats.org/officeDocument/2006/relationships/externalLinkPath" Target="file:///\\E064B862\TEMPLATE_BATH_Sea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sammi\Documents\BATH&#24320;&#21457;\Dollar%20General\Product%20Development\2025.10%20Juvi%20kids%20tub%20mat\commitment%20sheet\192.168.20.8\&#28041;&#22806;&#32452;\SLard%20-%20Design\Customs%20Memo\Master%20Copy%20Quote%20Sheet%20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Dollar%20General/Product%20Development/2025.10%20Juvi%20kids%20tub%20mat/commitment%20sheet/Msfs05/data1/Documents%20and%20Settings/tm50891/Local%20Settings/Temporary%20Internet%20Files/OLK106/Levolor%203%2025%2007%20Proforma%20300.xls?4FF5B0A2" TargetMode="External"/><Relationship Id="rId1" Type="http://schemas.openxmlformats.org/officeDocument/2006/relationships/externalLinkPath" Target="file:///\\4FF5B0A2\Levolor%203%2025%2007%20Proforma%20300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microsoft.com/office/2019/04/relationships/externalLinkLongPath" Target="/Users/sammi/Documents/BATH&#24320;&#21457;/Dollar%20General/Product%20Development/2025.10%20Juvi%20kids%20tub%20mat/commitment%20sheet/192.168.20.8/&#28041;&#22806;&#32452;/Documents%20and%20Settings/zhangqing/&#26700;&#38754;/BBB/item%20set%20up/Final/BBB_Bombay_Cambay_Item%20Set%20Up_20111021.XLS?3E9A0E35" TargetMode="External"/><Relationship Id="rId1" Type="http://schemas.openxmlformats.org/officeDocument/2006/relationships/externalLinkPath" Target="file:///\\3E9A0E35\BBB_Bombay_Cambay_Item%20Set%20Up_20111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a"/>
      <sheetName val="Spec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  <sheetName val="Sheet3"/>
      <sheetName val="Sheet2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Page 1 Sales and Forecast"/>
      <sheetName val=" Projected 2006 VS. 2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5"/>
  <sheetViews>
    <sheetView tabSelected="1" zoomScale="99" zoomScaleNormal="99" workbookViewId="0">
      <selection activeCell="J10" sqref="A6:J10"/>
    </sheetView>
  </sheetViews>
  <sheetFormatPr defaultColWidth="9.28515625" defaultRowHeight="15"/>
  <cols>
    <col min="1" max="1" width="10.28515625" style="3" customWidth="1"/>
    <col min="2" max="2" width="22.42578125" style="2" customWidth="1"/>
    <col min="3" max="3" width="8.42578125" style="2" customWidth="1"/>
    <col min="4" max="4" width="7.7109375" style="2" customWidth="1"/>
    <col min="5" max="5" width="9.28515625" style="2" customWidth="1"/>
    <col min="6" max="6" width="11.28515625" style="2" customWidth="1"/>
    <col min="7" max="7" width="11.42578125" style="2" customWidth="1"/>
    <col min="8" max="8" width="26.28515625" style="2" customWidth="1"/>
    <col min="9" max="9" width="12.42578125" style="2" customWidth="1"/>
    <col min="10" max="10" width="13.140625" style="2" customWidth="1"/>
    <col min="11" max="11" width="8.42578125" style="4" customWidth="1"/>
    <col min="12" max="12" width="11.28515625" style="2" customWidth="1"/>
    <col min="13" max="13" width="6.28515625" style="2" customWidth="1"/>
    <col min="14" max="14" width="11.140625" style="2" customWidth="1"/>
    <col min="15" max="15" width="10.140625" style="2" bestFit="1" customWidth="1"/>
    <col min="16" max="17" width="8.7109375" style="2" customWidth="1"/>
    <col min="18" max="19" width="8.5703125" style="5" customWidth="1"/>
    <col min="20" max="20" width="9.28515625" style="2" customWidth="1"/>
    <col min="21" max="21" width="12.28515625" style="2" customWidth="1"/>
    <col min="22" max="22" width="8.28515625" style="6" customWidth="1"/>
    <col min="23" max="24" width="8.7109375" style="6" customWidth="1"/>
    <col min="25" max="25" width="8.28515625" style="6" customWidth="1"/>
    <col min="26" max="26" width="8.7109375" style="6" customWidth="1"/>
    <col min="27" max="27" width="7.28515625" style="6" customWidth="1"/>
    <col min="28" max="28" width="9" style="7" customWidth="1"/>
    <col min="29" max="29" width="6.28515625" style="8" customWidth="1"/>
    <col min="30" max="30" width="10" style="9" customWidth="1"/>
    <col min="31" max="31" width="10" style="7" customWidth="1"/>
    <col min="32" max="32" width="9.7109375" style="8" customWidth="1"/>
    <col min="33" max="33" width="11.5703125" style="2" customWidth="1"/>
    <col min="34" max="34" width="8.85546875" style="5" customWidth="1"/>
    <col min="35" max="35" width="12.7109375" style="2" customWidth="1"/>
    <col min="36" max="36" width="8.42578125" style="10" customWidth="1"/>
    <col min="37" max="37" width="9" style="5" customWidth="1"/>
    <col min="38" max="38" width="8.28515625" style="5" customWidth="1"/>
    <col min="39" max="39" width="8.140625" style="10" customWidth="1"/>
    <col min="40" max="40" width="9.28515625" style="5" customWidth="1"/>
    <col min="41" max="41" width="8.140625" style="10" customWidth="1"/>
    <col min="42" max="42" width="9.28515625" style="5" customWidth="1"/>
    <col min="43" max="43" width="8.140625" style="10" customWidth="1"/>
    <col min="44" max="45" width="9.28515625" style="5" customWidth="1"/>
    <col min="46" max="46" width="11.7109375" style="10" customWidth="1"/>
    <col min="47" max="47" width="10.85546875" style="5" customWidth="1"/>
    <col min="48" max="48" width="9.28515625" style="5" customWidth="1"/>
    <col min="49" max="49" width="11.7109375" style="10" customWidth="1"/>
    <col min="50" max="50" width="10.85546875" style="5" customWidth="1"/>
    <col min="51" max="51" width="9.28515625" style="5" customWidth="1"/>
    <col min="52" max="52" width="11.7109375" style="10" customWidth="1"/>
    <col min="53" max="53" width="10.85546875" style="5" customWidth="1"/>
    <col min="54" max="54" width="7.7109375" style="5" customWidth="1"/>
    <col min="55" max="55" width="9.7109375" style="5" customWidth="1"/>
    <col min="56" max="56" width="7.7109375" style="5" customWidth="1"/>
    <col min="57" max="57" width="9.7109375" style="5" customWidth="1"/>
    <col min="58" max="58" width="12.28515625" style="5" customWidth="1"/>
    <col min="59" max="60" width="9.28515625" style="2" customWidth="1"/>
    <col min="61" max="62" width="9.28515625" style="2"/>
    <col min="63" max="63" width="9.28515625" style="7"/>
    <col min="64" max="64" width="9.28515625" style="2"/>
    <col min="65" max="65" width="11.85546875" style="5" customWidth="1"/>
    <col min="66" max="66" width="11.42578125" style="5" customWidth="1"/>
    <col min="67" max="16384" width="9.28515625" style="2"/>
  </cols>
  <sheetData>
    <row r="1" spans="1:70" ht="67.900000000000006" customHeight="1">
      <c r="A1" s="11" t="s">
        <v>6</v>
      </c>
      <c r="B1" s="11" t="s">
        <v>7</v>
      </c>
      <c r="C1" s="12" t="s">
        <v>8</v>
      </c>
      <c r="D1" s="13" t="s">
        <v>0</v>
      </c>
      <c r="E1" s="13" t="s">
        <v>2</v>
      </c>
      <c r="F1" s="14" t="s">
        <v>9</v>
      </c>
      <c r="G1" s="12" t="s">
        <v>10</v>
      </c>
      <c r="H1" s="15" t="s">
        <v>11</v>
      </c>
      <c r="I1" s="16" t="s">
        <v>12</v>
      </c>
      <c r="J1" s="15" t="s">
        <v>13</v>
      </c>
      <c r="K1" s="16" t="s">
        <v>14</v>
      </c>
      <c r="L1" s="15" t="s">
        <v>15</v>
      </c>
      <c r="M1" s="15" t="s">
        <v>16</v>
      </c>
      <c r="N1" s="12" t="s">
        <v>17</v>
      </c>
      <c r="O1" s="12" t="s">
        <v>18</v>
      </c>
      <c r="P1" s="12" t="s">
        <v>19</v>
      </c>
      <c r="Q1" s="16" t="s">
        <v>20</v>
      </c>
      <c r="R1" s="17" t="s">
        <v>21</v>
      </c>
      <c r="S1" s="18" t="s">
        <v>22</v>
      </c>
      <c r="T1" s="19" t="s">
        <v>23</v>
      </c>
      <c r="U1" s="20" t="s">
        <v>24</v>
      </c>
      <c r="V1" s="21" t="s">
        <v>25</v>
      </c>
      <c r="W1" s="21" t="s">
        <v>26</v>
      </c>
      <c r="X1" s="21" t="s">
        <v>27</v>
      </c>
      <c r="Y1" s="21" t="s">
        <v>28</v>
      </c>
      <c r="Z1" s="21" t="s">
        <v>29</v>
      </c>
      <c r="AA1" s="21" t="s">
        <v>30</v>
      </c>
      <c r="AB1" s="22" t="s">
        <v>31</v>
      </c>
      <c r="AC1" s="23" t="s">
        <v>32</v>
      </c>
      <c r="AD1" s="24" t="s">
        <v>33</v>
      </c>
      <c r="AE1" s="25" t="s">
        <v>34</v>
      </c>
      <c r="AF1" s="26" t="s">
        <v>35</v>
      </c>
      <c r="AG1" s="11" t="s">
        <v>36</v>
      </c>
      <c r="AH1" s="27" t="s">
        <v>37</v>
      </c>
      <c r="AI1" s="11" t="s">
        <v>38</v>
      </c>
      <c r="AJ1" s="28" t="s">
        <v>39</v>
      </c>
      <c r="AK1" s="29" t="s">
        <v>40</v>
      </c>
      <c r="AL1" s="27" t="s">
        <v>41</v>
      </c>
      <c r="AM1" s="28" t="s">
        <v>42</v>
      </c>
      <c r="AN1" s="27" t="s">
        <v>43</v>
      </c>
      <c r="AO1" s="28" t="s">
        <v>44</v>
      </c>
      <c r="AP1" s="27" t="s">
        <v>45</v>
      </c>
      <c r="AQ1" s="28" t="s">
        <v>46</v>
      </c>
      <c r="AR1" s="27" t="s">
        <v>47</v>
      </c>
      <c r="AS1" s="30" t="s">
        <v>48</v>
      </c>
      <c r="AT1" s="28" t="s">
        <v>49</v>
      </c>
      <c r="AU1" s="27" t="s">
        <v>50</v>
      </c>
      <c r="AV1" s="30" t="s">
        <v>51</v>
      </c>
      <c r="AW1" s="28" t="s">
        <v>52</v>
      </c>
      <c r="AX1" s="27" t="s">
        <v>53</v>
      </c>
      <c r="AY1" s="30" t="s">
        <v>54</v>
      </c>
      <c r="AZ1" s="28" t="s">
        <v>55</v>
      </c>
      <c r="BA1" s="27" t="s">
        <v>56</v>
      </c>
      <c r="BB1" s="27" t="s">
        <v>57</v>
      </c>
      <c r="BC1" s="31" t="s">
        <v>58</v>
      </c>
      <c r="BD1" s="32" t="s">
        <v>59</v>
      </c>
      <c r="BE1" s="33" t="s">
        <v>60</v>
      </c>
      <c r="BF1" s="32" t="s">
        <v>61</v>
      </c>
      <c r="BG1" s="34" t="s">
        <v>62</v>
      </c>
      <c r="BH1" s="32" t="s">
        <v>63</v>
      </c>
      <c r="BI1" s="32" t="s">
        <v>64</v>
      </c>
      <c r="BJ1" s="11" t="s">
        <v>65</v>
      </c>
      <c r="BK1" s="22" t="s">
        <v>66</v>
      </c>
      <c r="BL1" s="27" t="s">
        <v>67</v>
      </c>
      <c r="BM1" s="27" t="s">
        <v>68</v>
      </c>
      <c r="BN1" s="27" t="s">
        <v>69</v>
      </c>
      <c r="BO1" s="35" t="s">
        <v>70</v>
      </c>
      <c r="BP1" s="36" t="s">
        <v>71</v>
      </c>
      <c r="BQ1" s="36" t="s">
        <v>72</v>
      </c>
      <c r="BR1" s="36" t="s">
        <v>73</v>
      </c>
    </row>
    <row r="2" spans="1:70" customFormat="1" ht="84" customHeight="1">
      <c r="A2" s="37">
        <v>1</v>
      </c>
      <c r="B2" s="38"/>
      <c r="C2" s="38"/>
      <c r="D2" s="38"/>
      <c r="E2" s="38"/>
      <c r="F2" s="38" t="s">
        <v>3</v>
      </c>
      <c r="G2" s="39" t="s">
        <v>74</v>
      </c>
      <c r="H2" s="38" t="s">
        <v>75</v>
      </c>
      <c r="I2" s="38" t="s">
        <v>76</v>
      </c>
      <c r="J2" s="40" t="s">
        <v>77</v>
      </c>
      <c r="K2" s="41" t="s">
        <v>78</v>
      </c>
      <c r="L2" s="38" t="s">
        <v>79</v>
      </c>
      <c r="M2" s="38" t="s">
        <v>80</v>
      </c>
      <c r="N2" s="38"/>
      <c r="O2" s="59" t="s">
        <v>89</v>
      </c>
      <c r="P2" s="42"/>
      <c r="Q2" s="38" t="s">
        <v>81</v>
      </c>
      <c r="R2" s="43"/>
      <c r="S2" s="60">
        <v>1.25</v>
      </c>
      <c r="T2" s="38" t="s">
        <v>82</v>
      </c>
      <c r="U2" s="1" t="s">
        <v>83</v>
      </c>
      <c r="V2" s="44">
        <v>42</v>
      </c>
      <c r="W2" s="44">
        <v>60</v>
      </c>
      <c r="X2" s="44">
        <v>24</v>
      </c>
      <c r="Y2" s="44"/>
      <c r="Z2" s="44"/>
      <c r="AA2" s="44"/>
      <c r="AB2" s="45"/>
      <c r="AC2" s="46">
        <v>12</v>
      </c>
      <c r="AD2" s="47">
        <f t="shared" ref="AD2:AD5" si="0">IF(V2="","",W2*W2*X2/1000000)</f>
        <v>8.5999999999999993E-2</v>
      </c>
      <c r="AE2" s="45">
        <v>63</v>
      </c>
      <c r="AF2" s="48">
        <f t="shared" ref="AF2:AF5" si="1">IF(AC2="","",AE2/AD2*AC2)</f>
        <v>8791</v>
      </c>
      <c r="AG2" s="49">
        <v>3300</v>
      </c>
      <c r="AH2" s="50">
        <f t="shared" ref="AH2:AH5" si="2">IF(ISERROR(AG2/AF2),"",AG2/AF2)</f>
        <v>0.38</v>
      </c>
      <c r="AI2" s="38" t="s">
        <v>84</v>
      </c>
      <c r="AJ2" s="51">
        <v>0.23300000000000001</v>
      </c>
      <c r="AK2" s="50">
        <f t="shared" ref="AK2:AK5" si="3">IF(ISERROR(BE2*AJ2),"",BE2*AJ2)</f>
        <v>0.4</v>
      </c>
      <c r="AL2" s="50">
        <f t="shared" ref="AL2:AL5" si="4">IF(ISERROR(S2+AH2+AK2),"",S2+AH2+AK2)</f>
        <v>2.0299999999999998</v>
      </c>
      <c r="AM2" s="52">
        <v>7.0000000000000007E-2</v>
      </c>
      <c r="AN2" s="50">
        <f t="shared" ref="AN2:AN5" si="5">IF(ISERROR(BE2*AM2),"",BE2*AM2)</f>
        <v>0.12</v>
      </c>
      <c r="AO2" s="52">
        <v>0</v>
      </c>
      <c r="AP2" s="50">
        <f t="shared" ref="AP2:AP5" si="6">IF(ISERROR(BE2*AO2),"",BE2*AO2)</f>
        <v>0</v>
      </c>
      <c r="AQ2" s="52">
        <v>0</v>
      </c>
      <c r="AR2" s="50">
        <f t="shared" ref="AR2:AR5" si="7">IF(ISERROR(BE2*AQ2),"",BE2*AQ2)</f>
        <v>0</v>
      </c>
      <c r="AS2" s="53"/>
      <c r="AT2" s="52">
        <v>0</v>
      </c>
      <c r="AU2" s="50">
        <f t="shared" ref="AU2:AU5" si="8">IF(ISERROR(BE2*AT2),"",BE2*AT2)</f>
        <v>0</v>
      </c>
      <c r="AV2" s="53"/>
      <c r="AW2" s="52">
        <v>0</v>
      </c>
      <c r="AX2" s="50">
        <f t="shared" ref="AX2:AX5" si="9">IF(ISERROR(BE2*AW2),"",BE2*AW2)</f>
        <v>0</v>
      </c>
      <c r="AY2" s="53"/>
      <c r="AZ2" s="52">
        <v>0</v>
      </c>
      <c r="BA2" s="50">
        <f t="shared" ref="BA2:BA5" si="10">IF(ISERROR(BE2*AZ2),"",BE2*AZ2)</f>
        <v>0</v>
      </c>
      <c r="BB2" s="50">
        <f t="shared" ref="BB2:BB5" si="11">IF(ISERROR(AN2++AP2+AR2+AU2+AX2+BA2),"",AN2++AP2+AR2+AU2+AX2+BA2)</f>
        <v>0.12</v>
      </c>
      <c r="BC2" s="50">
        <f t="shared" ref="BC2:BC5" si="12">IF(ISERROR(S2+BB2),"",S2+BB2)</f>
        <v>1.37</v>
      </c>
      <c r="BD2" s="54">
        <f t="shared" ref="BD2:BD5" si="13">IF(ISERROR((BE2-BC2)/BE2),"",(BE2-BC2)/BE2)</f>
        <v>0.1988</v>
      </c>
      <c r="BE2" s="55">
        <v>1.71</v>
      </c>
      <c r="BF2" s="56">
        <v>2.36</v>
      </c>
      <c r="BG2" s="53">
        <v>8</v>
      </c>
      <c r="BH2" s="54">
        <f t="shared" ref="BH2:BH5" si="14">IF(ISERROR((BG2-BE2)/BG2),"",(BG2-BE2)/BG2)</f>
        <v>0.7863</v>
      </c>
      <c r="BI2" s="54">
        <f t="shared" ref="BI2:BI5" si="15">IF(ISERROR((BG2-BF2)/BG2),"",(BG2-BF2)/BG2)</f>
        <v>0.70499999999999996</v>
      </c>
      <c r="BJ2" s="57">
        <v>80000</v>
      </c>
      <c r="BK2" s="45">
        <v>0.25</v>
      </c>
      <c r="BL2" s="58">
        <f t="shared" ref="BL2:BL5" si="16">IF(ISERROR(BJ2*BK2),"",BJ2*BK2)</f>
        <v>20000</v>
      </c>
      <c r="BM2" s="50">
        <f t="shared" ref="BM2:BM5" si="17">IF(ISERROR(BC2*BL2),"",BC2*BL2)</f>
        <v>27400</v>
      </c>
      <c r="BN2" s="50">
        <f t="shared" ref="BN2:BN5" si="18">IF(ISERROR(BE2*BL2),"",BE2*BL2)</f>
        <v>34200</v>
      </c>
      <c r="BO2" s="38"/>
      <c r="BP2" t="s">
        <v>5</v>
      </c>
      <c r="BQ2" t="s">
        <v>1</v>
      </c>
      <c r="BR2" t="s">
        <v>4</v>
      </c>
    </row>
    <row r="3" spans="1:70" customFormat="1" ht="84" customHeight="1">
      <c r="A3" s="37">
        <v>2</v>
      </c>
      <c r="B3" s="38"/>
      <c r="C3" s="38"/>
      <c r="D3" s="38"/>
      <c r="E3" s="38"/>
      <c r="F3" s="38" t="s">
        <v>3</v>
      </c>
      <c r="G3" s="39" t="s">
        <v>85</v>
      </c>
      <c r="H3" s="38" t="s">
        <v>75</v>
      </c>
      <c r="I3" s="38" t="s">
        <v>76</v>
      </c>
      <c r="J3" s="40" t="s">
        <v>77</v>
      </c>
      <c r="K3" s="41" t="s">
        <v>78</v>
      </c>
      <c r="L3" s="38" t="s">
        <v>79</v>
      </c>
      <c r="M3" s="38" t="s">
        <v>80</v>
      </c>
      <c r="N3" s="38"/>
      <c r="O3" s="59" t="s">
        <v>90</v>
      </c>
      <c r="P3" s="42"/>
      <c r="Q3" s="38" t="s">
        <v>81</v>
      </c>
      <c r="R3" s="43"/>
      <c r="S3" s="60">
        <v>1.25</v>
      </c>
      <c r="T3" s="38" t="s">
        <v>82</v>
      </c>
      <c r="U3" s="1" t="s">
        <v>83</v>
      </c>
      <c r="V3" s="44">
        <v>42</v>
      </c>
      <c r="W3" s="44">
        <v>60</v>
      </c>
      <c r="X3" s="44">
        <v>24</v>
      </c>
      <c r="Y3" s="44"/>
      <c r="Z3" s="44"/>
      <c r="AA3" s="44"/>
      <c r="AB3" s="45"/>
      <c r="AC3" s="46">
        <v>12</v>
      </c>
      <c r="AD3" s="47">
        <f t="shared" si="0"/>
        <v>8.5999999999999993E-2</v>
      </c>
      <c r="AE3" s="45">
        <v>63</v>
      </c>
      <c r="AF3" s="48">
        <f t="shared" si="1"/>
        <v>8791</v>
      </c>
      <c r="AG3" s="49">
        <v>3300</v>
      </c>
      <c r="AH3" s="50">
        <f t="shared" si="2"/>
        <v>0.38</v>
      </c>
      <c r="AI3" s="38" t="s">
        <v>84</v>
      </c>
      <c r="AJ3" s="51">
        <v>0.23300000000000001</v>
      </c>
      <c r="AK3" s="50">
        <f t="shared" si="3"/>
        <v>0.4</v>
      </c>
      <c r="AL3" s="50">
        <f t="shared" si="4"/>
        <v>2.0299999999999998</v>
      </c>
      <c r="AM3" s="52">
        <v>7.0000000000000007E-2</v>
      </c>
      <c r="AN3" s="50">
        <f t="shared" si="5"/>
        <v>0.12</v>
      </c>
      <c r="AO3" s="52">
        <v>0</v>
      </c>
      <c r="AP3" s="50">
        <f t="shared" si="6"/>
        <v>0</v>
      </c>
      <c r="AQ3" s="52">
        <v>0</v>
      </c>
      <c r="AR3" s="50">
        <f t="shared" si="7"/>
        <v>0</v>
      </c>
      <c r="AS3" s="53"/>
      <c r="AT3" s="52">
        <v>0</v>
      </c>
      <c r="AU3" s="50">
        <f t="shared" si="8"/>
        <v>0</v>
      </c>
      <c r="AV3" s="53"/>
      <c r="AW3" s="52">
        <v>0</v>
      </c>
      <c r="AX3" s="50">
        <f t="shared" si="9"/>
        <v>0</v>
      </c>
      <c r="AY3" s="53"/>
      <c r="AZ3" s="52">
        <v>0</v>
      </c>
      <c r="BA3" s="50">
        <f t="shared" si="10"/>
        <v>0</v>
      </c>
      <c r="BB3" s="50">
        <f t="shared" si="11"/>
        <v>0.12</v>
      </c>
      <c r="BC3" s="50">
        <f t="shared" si="12"/>
        <v>1.37</v>
      </c>
      <c r="BD3" s="54">
        <f t="shared" si="13"/>
        <v>0.1988</v>
      </c>
      <c r="BE3" s="55">
        <v>1.71</v>
      </c>
      <c r="BF3" s="56">
        <v>2.36</v>
      </c>
      <c r="BG3" s="53">
        <v>8</v>
      </c>
      <c r="BH3" s="54">
        <f t="shared" si="14"/>
        <v>0.7863</v>
      </c>
      <c r="BI3" s="54">
        <f t="shared" si="15"/>
        <v>0.70499999999999996</v>
      </c>
      <c r="BJ3" s="57">
        <v>80000</v>
      </c>
      <c r="BK3" s="45">
        <v>0.25</v>
      </c>
      <c r="BL3" s="58">
        <f t="shared" si="16"/>
        <v>20000</v>
      </c>
      <c r="BM3" s="50">
        <f t="shared" si="17"/>
        <v>27400</v>
      </c>
      <c r="BN3" s="50">
        <f t="shared" si="18"/>
        <v>34200</v>
      </c>
      <c r="BO3" s="38"/>
      <c r="BP3" t="s">
        <v>5</v>
      </c>
      <c r="BQ3" t="s">
        <v>1</v>
      </c>
      <c r="BR3" t="s">
        <v>4</v>
      </c>
    </row>
    <row r="4" spans="1:70" customFormat="1" ht="84" customHeight="1">
      <c r="A4" s="37">
        <v>3</v>
      </c>
      <c r="B4" s="38"/>
      <c r="C4" s="38"/>
      <c r="D4" s="38"/>
      <c r="E4" s="38"/>
      <c r="F4" s="38" t="s">
        <v>3</v>
      </c>
      <c r="G4" s="39" t="s">
        <v>86</v>
      </c>
      <c r="H4" s="38" t="s">
        <v>87</v>
      </c>
      <c r="I4" s="38" t="s">
        <v>76</v>
      </c>
      <c r="J4" s="40" t="s">
        <v>77</v>
      </c>
      <c r="K4" s="41" t="s">
        <v>78</v>
      </c>
      <c r="L4" s="38" t="s">
        <v>79</v>
      </c>
      <c r="M4" s="38" t="s">
        <v>80</v>
      </c>
      <c r="N4" s="38"/>
      <c r="O4" s="59" t="s">
        <v>91</v>
      </c>
      <c r="P4" s="42"/>
      <c r="Q4" s="38" t="s">
        <v>81</v>
      </c>
      <c r="R4" s="43"/>
      <c r="S4" s="60">
        <v>1.25</v>
      </c>
      <c r="T4" s="38" t="s">
        <v>82</v>
      </c>
      <c r="U4" s="1" t="s">
        <v>83</v>
      </c>
      <c r="V4" s="44">
        <v>42</v>
      </c>
      <c r="W4" s="44">
        <v>60</v>
      </c>
      <c r="X4" s="44">
        <v>24</v>
      </c>
      <c r="Y4" s="44"/>
      <c r="Z4" s="44"/>
      <c r="AA4" s="44"/>
      <c r="AB4" s="45"/>
      <c r="AC4" s="46">
        <v>12</v>
      </c>
      <c r="AD4" s="47">
        <f t="shared" si="0"/>
        <v>8.5999999999999993E-2</v>
      </c>
      <c r="AE4" s="45">
        <v>63</v>
      </c>
      <c r="AF4" s="48">
        <f t="shared" si="1"/>
        <v>8791</v>
      </c>
      <c r="AG4" s="49">
        <v>3300</v>
      </c>
      <c r="AH4" s="50">
        <f t="shared" si="2"/>
        <v>0.38</v>
      </c>
      <c r="AI4" s="38" t="s">
        <v>84</v>
      </c>
      <c r="AJ4" s="51">
        <v>0.23300000000000001</v>
      </c>
      <c r="AK4" s="50">
        <f t="shared" si="3"/>
        <v>0.4</v>
      </c>
      <c r="AL4" s="50">
        <f t="shared" si="4"/>
        <v>2.0299999999999998</v>
      </c>
      <c r="AM4" s="52">
        <v>7.0000000000000007E-2</v>
      </c>
      <c r="AN4" s="50">
        <f t="shared" si="5"/>
        <v>0.12</v>
      </c>
      <c r="AO4" s="52">
        <v>0</v>
      </c>
      <c r="AP4" s="50">
        <f t="shared" si="6"/>
        <v>0</v>
      </c>
      <c r="AQ4" s="52">
        <v>0</v>
      </c>
      <c r="AR4" s="50">
        <f t="shared" si="7"/>
        <v>0</v>
      </c>
      <c r="AS4" s="53"/>
      <c r="AT4" s="52">
        <v>0</v>
      </c>
      <c r="AU4" s="50">
        <f t="shared" si="8"/>
        <v>0</v>
      </c>
      <c r="AV4" s="53"/>
      <c r="AW4" s="52">
        <v>0</v>
      </c>
      <c r="AX4" s="50">
        <f t="shared" si="9"/>
        <v>0</v>
      </c>
      <c r="AY4" s="53"/>
      <c r="AZ4" s="52">
        <v>0</v>
      </c>
      <c r="BA4" s="50">
        <f t="shared" si="10"/>
        <v>0</v>
      </c>
      <c r="BB4" s="50">
        <f t="shared" si="11"/>
        <v>0.12</v>
      </c>
      <c r="BC4" s="50">
        <f t="shared" si="12"/>
        <v>1.37</v>
      </c>
      <c r="BD4" s="54">
        <f t="shared" si="13"/>
        <v>0.1988</v>
      </c>
      <c r="BE4" s="55">
        <v>1.71</v>
      </c>
      <c r="BF4" s="56">
        <v>2.36</v>
      </c>
      <c r="BG4" s="53">
        <v>8</v>
      </c>
      <c r="BH4" s="54">
        <f t="shared" si="14"/>
        <v>0.7863</v>
      </c>
      <c r="BI4" s="54">
        <f t="shared" si="15"/>
        <v>0.70499999999999996</v>
      </c>
      <c r="BJ4" s="57">
        <v>80000</v>
      </c>
      <c r="BK4" s="45">
        <v>0.25</v>
      </c>
      <c r="BL4" s="58">
        <f t="shared" si="16"/>
        <v>20000</v>
      </c>
      <c r="BM4" s="50">
        <f t="shared" si="17"/>
        <v>27400</v>
      </c>
      <c r="BN4" s="50">
        <f t="shared" si="18"/>
        <v>34200</v>
      </c>
      <c r="BO4" s="38"/>
      <c r="BP4" t="s">
        <v>5</v>
      </c>
      <c r="BQ4" t="s">
        <v>1</v>
      </c>
      <c r="BR4" t="s">
        <v>4</v>
      </c>
    </row>
    <row r="5" spans="1:70" customFormat="1" ht="84" customHeight="1">
      <c r="A5" s="37">
        <v>4</v>
      </c>
      <c r="B5" s="38"/>
      <c r="C5" s="38"/>
      <c r="D5" s="38"/>
      <c r="E5" s="38"/>
      <c r="F5" s="38" t="s">
        <v>3</v>
      </c>
      <c r="G5" s="39" t="s">
        <v>88</v>
      </c>
      <c r="H5" s="38" t="s">
        <v>87</v>
      </c>
      <c r="I5" s="38" t="s">
        <v>76</v>
      </c>
      <c r="J5" s="40" t="s">
        <v>77</v>
      </c>
      <c r="K5" s="41" t="s">
        <v>78</v>
      </c>
      <c r="L5" s="38" t="s">
        <v>79</v>
      </c>
      <c r="M5" s="38" t="s">
        <v>80</v>
      </c>
      <c r="N5" s="38"/>
      <c r="O5" s="59" t="s">
        <v>92</v>
      </c>
      <c r="P5" s="42"/>
      <c r="Q5" s="38" t="s">
        <v>81</v>
      </c>
      <c r="R5" s="43"/>
      <c r="S5" s="60">
        <v>1.25</v>
      </c>
      <c r="T5" s="38" t="s">
        <v>82</v>
      </c>
      <c r="U5" s="1" t="s">
        <v>83</v>
      </c>
      <c r="V5" s="44">
        <v>42</v>
      </c>
      <c r="W5" s="44">
        <v>60</v>
      </c>
      <c r="X5" s="44">
        <v>24</v>
      </c>
      <c r="Y5" s="44"/>
      <c r="Z5" s="44"/>
      <c r="AA5" s="44"/>
      <c r="AB5" s="45"/>
      <c r="AC5" s="46">
        <v>12</v>
      </c>
      <c r="AD5" s="47">
        <f t="shared" si="0"/>
        <v>8.5999999999999993E-2</v>
      </c>
      <c r="AE5" s="45">
        <v>63</v>
      </c>
      <c r="AF5" s="48">
        <f t="shared" si="1"/>
        <v>8791</v>
      </c>
      <c r="AG5" s="49">
        <v>3300</v>
      </c>
      <c r="AH5" s="50">
        <f t="shared" si="2"/>
        <v>0.38</v>
      </c>
      <c r="AI5" s="38" t="s">
        <v>84</v>
      </c>
      <c r="AJ5" s="51">
        <v>0.23300000000000001</v>
      </c>
      <c r="AK5" s="50">
        <f t="shared" si="3"/>
        <v>0.4</v>
      </c>
      <c r="AL5" s="50">
        <f t="shared" si="4"/>
        <v>2.0299999999999998</v>
      </c>
      <c r="AM5" s="52">
        <v>7.0000000000000007E-2</v>
      </c>
      <c r="AN5" s="50">
        <f t="shared" si="5"/>
        <v>0.12</v>
      </c>
      <c r="AO5" s="52">
        <v>0</v>
      </c>
      <c r="AP5" s="50">
        <f t="shared" si="6"/>
        <v>0</v>
      </c>
      <c r="AQ5" s="52">
        <v>0</v>
      </c>
      <c r="AR5" s="50">
        <f t="shared" si="7"/>
        <v>0</v>
      </c>
      <c r="AS5" s="53"/>
      <c r="AT5" s="52">
        <v>0</v>
      </c>
      <c r="AU5" s="50">
        <f t="shared" si="8"/>
        <v>0</v>
      </c>
      <c r="AV5" s="53"/>
      <c r="AW5" s="52">
        <v>0</v>
      </c>
      <c r="AX5" s="50">
        <f t="shared" si="9"/>
        <v>0</v>
      </c>
      <c r="AY5" s="53"/>
      <c r="AZ5" s="52">
        <v>0</v>
      </c>
      <c r="BA5" s="50">
        <f t="shared" si="10"/>
        <v>0</v>
      </c>
      <c r="BB5" s="50">
        <f t="shared" si="11"/>
        <v>0.12</v>
      </c>
      <c r="BC5" s="50">
        <f t="shared" si="12"/>
        <v>1.37</v>
      </c>
      <c r="BD5" s="54">
        <f t="shared" si="13"/>
        <v>0.1988</v>
      </c>
      <c r="BE5" s="55">
        <v>1.71</v>
      </c>
      <c r="BF5" s="56">
        <v>2.36</v>
      </c>
      <c r="BG5" s="53">
        <v>8</v>
      </c>
      <c r="BH5" s="54">
        <f t="shared" si="14"/>
        <v>0.7863</v>
      </c>
      <c r="BI5" s="54">
        <f t="shared" si="15"/>
        <v>0.70499999999999996</v>
      </c>
      <c r="BJ5" s="57">
        <v>80000</v>
      </c>
      <c r="BK5" s="45">
        <v>0.25</v>
      </c>
      <c r="BL5" s="58">
        <f t="shared" si="16"/>
        <v>20000</v>
      </c>
      <c r="BM5" s="50">
        <f t="shared" si="17"/>
        <v>27400</v>
      </c>
      <c r="BN5" s="50">
        <f t="shared" si="18"/>
        <v>34200</v>
      </c>
      <c r="BO5" s="38"/>
      <c r="BP5" t="s">
        <v>5</v>
      </c>
      <c r="BQ5" t="s">
        <v>1</v>
      </c>
      <c r="BR5" t="s">
        <v>4</v>
      </c>
    </row>
  </sheetData>
  <sheetProtection insertRows="0" deleteRows="0" sort="0"/>
  <protectedRanges>
    <protectedRange sqref="L2:T2 H3:H5 AK2:BD2 BH2:BI2 AH2 BF2 O3:O5 AD2:AF2 L6:BF209 A6:J209 A2:I2" name="Range1"/>
    <protectedRange sqref="V2:AB2" name="Range1_2"/>
    <protectedRange sqref="AG2" name="Range1_3"/>
    <protectedRange sqref="AI2:AJ2" name="Range1_4"/>
    <protectedRange sqref="BG2" name="Range1_5"/>
    <protectedRange sqref="BJ2:BK2" name="Range1_6"/>
    <protectedRange sqref="K2 K6:K250" name="Range1_1"/>
    <protectedRange sqref="J2" name="Range1_7"/>
  </protectedRanges>
  <phoneticPr fontId="1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#REF!</xm:f>
          </x14:formula1>
          <xm:sqref>D2:D5</xm:sqref>
        </x14:dataValidation>
        <x14:dataValidation type="list" allowBlank="1" showInputMessage="1" showErrorMessage="1">
          <x14:formula1>
            <xm:f>#REF!</xm:f>
          </x14:formula1>
          <xm:sqref>E2:E5</xm:sqref>
        </x14:dataValidation>
        <x14:dataValidation type="list" allowBlank="1" showInputMessage="1" showErrorMessage="1">
          <x14:formula1>
            <xm:f>#REF!</xm:f>
          </x14:formula1>
          <xm:sqref>F2:F5</xm:sqref>
        </x14:dataValidation>
        <x14:dataValidation type="list" allowBlank="1" showInputMessage="1" showErrorMessage="1">
          <x14:formula1>
            <xm:f>#REF!</xm:f>
          </x14:formula1>
          <xm:sqref>T2:T5</xm:sqref>
        </x14:dataValidation>
        <x14:dataValidation type="list" allowBlank="1" showInputMessage="1" showErrorMessage="1">
          <x14:formula1>
            <xm:f>#REF!</xm:f>
          </x14:formula1>
          <xm:sqref>BP2:BP5</xm:sqref>
        </x14:dataValidation>
        <x14:dataValidation type="list" allowBlank="1" showInputMessage="1" showErrorMessage="1">
          <x14:formula1>
            <xm:f>#REF!</xm:f>
          </x14:formula1>
          <xm:sqref>BQ2:BQ5</xm:sqref>
        </x14:dataValidation>
        <x14:dataValidation type="list" allowBlank="1" showInputMessage="1" showErrorMessage="1">
          <x14:formula1>
            <xm:f>#REF!</xm:f>
          </x14:formula1>
          <xm:sqref>BR2:BR5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5" master="" otherUserPermission="visible">
    <arrUserId title="Range1" rangeCreator="" othersAccessPermission="edit"/>
    <arrUserId title="Range1_2" rangeCreator="" othersAccessPermission="edit"/>
    <arrUserId title="Range1_3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1" rangeCreator="" othersAccessPermission="edit"/>
    <arrUserId title="Range1_7" rangeCreator="" othersAccessPermission="edit"/>
  </rangeList>
  <rangeList sheetStid="4" master="" otherUserPermission="visible"/>
  <rangeList sheetStid="3" master="" otherUserPermission="visible"/>
  <rangeList sheetStid="7" master="" otherUserPermission="visible">
    <arrUserId title="Range1_2" rangeCreator="" othersAccessPermission="edit"/>
    <arrUserId title="Range1_1_1" rangeCreator="" othersAccessPermission="edit"/>
    <arrUserId title="Range1_3" rangeCreator="" othersAccessPermission="edit"/>
    <arrUserId title="Range1_1_2" rangeCreator="" othersAccessPermission="edit"/>
    <arrUserId title="Range1" rangeCreator="" othersAccessPermission="edit"/>
    <arrUserId title="Range1_1" rangeCreator="" othersAccessPermission="edit"/>
    <arrUserId title="Range1_4" rangeCreator="" othersAccessPermission="edit"/>
    <arrUserId title="Range1_5" rangeCreator="" othersAccessPermission="edit"/>
    <arrUserId title="Range1_6" rangeCreator="" othersAccessPermission="edit"/>
    <arrUserId title="Range1_7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2025-03-12T10:28:00Z</dcterms:created>
  <dcterms:modified xsi:type="dcterms:W3CDTF">2026-01-16T03:28:33Z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CalculationRule">
    <vt:i4>0</vt:i4>
  </property>
  <property fmtid="{D5CDD505-2E9C-101B-9397-08002B2CF9AE}" pid="4" name="ICV">
    <vt:lpwstr>D2D6F0BF900CB5B1AB495269E0FDC8B3_42</vt:lpwstr>
  </property>
</Properties>
</file>