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20pt Tari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BULKPREPACKTYPE">'[2]x-Lists'!$I$2:$I$6</definedName>
    <definedName name="CATEGORY">[3]Sheet1!$DW$2:$DW$3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'[4]317-TOP'!#REF!</definedName>
    <definedName name="CONS">#REF!</definedName>
    <definedName name="_xlnm.Database">'[2]x-Lists'!$A$2:$A$9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[3]Sheet1!$EC$2:$EC$3</definedName>
    <definedName name="FREIGHT">'[2]x-Lists'!$J$2:$J$4</definedName>
    <definedName name="Gold1">#REF!</definedName>
    <definedName name="h">#REF!</definedName>
    <definedName name="HBC">'[5]Spec Sheet'!#REF!</definedName>
    <definedName name="help">#REF!</definedName>
    <definedName name="here">#REF!</definedName>
    <definedName name="Home_Décor">#REF!</definedName>
    <definedName name="Home_Décor.">#REF!</definedName>
    <definedName name="i">'[6] Projected 2006 VS. 2005'!#REF!</definedName>
    <definedName name="IAN">'[7]FLASH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Kids_Bath">#REF!</definedName>
    <definedName name="Kids_or_Teen">#REF!</definedName>
    <definedName name="Lighting_or_Candleholders">#REF!</definedName>
    <definedName name="lnk">[8]Sheet1!$A$2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[9]Sheet1!$A$1:$C$65536</definedName>
    <definedName name="one">#REF!</definedName>
    <definedName name="Outdoor">#REF!</definedName>
    <definedName name="PACK">[3]Sheet1!$EE$2:$EE$3</definedName>
    <definedName name="PACKBYSTORE">'[2]x-Lists'!$C$2:$C$3</definedName>
    <definedName name="PAYMENT_TERMS">'[2]x-Lists'!$AF$2:$AF$58</definedName>
    <definedName name="Pet_Care">#REF!</definedName>
    <definedName name="Pillow_Shams">#REF!</definedName>
    <definedName name="Pillowcases">#REF!</definedName>
    <definedName name="PL">'[10]UNIQUE ATTR 2'!#REF!</definedName>
    <definedName name="PO_BUY_TYPE">'[2]x-Lists'!$X$2:$X$6</definedName>
    <definedName name="PORT_IFF">[11]a!$A$10:$B$35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'[10]UNIQUE ATTR 2'!#REF!</definedName>
    <definedName name="Quilts">#REF!</definedName>
    <definedName name="RN">'[1]RN_Item Disposition'!$A$12:$A$81</definedName>
    <definedName name="ROPETRUCK">'[2]x-Lists'!$E$2</definedName>
    <definedName name="ROW">'[1]PT TABLE'!$A$1</definedName>
    <definedName name="sbm">#REF!</definedName>
    <definedName name="SCORECARD">'[2]x-Lists'!$F$2:$F$5</definedName>
    <definedName name="SCXL_DOW">'[2]x-Lists'!$AH$2</definedName>
    <definedName name="SEASON">'[2]x-Lists'!$M$2:$M$8</definedName>
    <definedName name="Seasonal">#REF!</definedName>
    <definedName name="Sheets_Full_Queen_King">#REF!</definedName>
    <definedName name="Sheets_Twin">#REF!</definedName>
    <definedName name="SHIP_WIN_LEN">'[2]x-Lists'!$AI$2</definedName>
    <definedName name="SHIPTO">'[2]x-Lists'!$B$2:$B$3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PECIAL_PROCESSING">'[2]x-Lists'!$S$2:$S$25</definedName>
    <definedName name="SUB">#REF!</definedName>
    <definedName name="subcat">#REF!</definedName>
    <definedName name="suzi">[12]Sheet3!$A:$IV</definedName>
    <definedName name="suzie">#REF!</definedName>
    <definedName name="t">#REF!</definedName>
    <definedName name="TERM_SET">'[2]x-Lists'!$Q$2:$Q$4</definedName>
    <definedName name="three">[12]Sheet3!$A:$IV</definedName>
    <definedName name="TICKET_QTY">'[2]x-Lists'!$AG$2:$AG$5</definedName>
    <definedName name="TICKETTYPE">'[2]x-Lists'!$O$2:$O$32</definedName>
    <definedName name="TOTAL">#REF!</definedName>
    <definedName name="totals">#REF!</definedName>
    <definedName name="Towels_Bath_Sheets">#REF!</definedName>
    <definedName name="toys">#REF!</definedName>
    <definedName name="two">[12]Sheet2!$A:$IV</definedName>
    <definedName name="UNIT">[3]Sheet1!$EF$2:$EF$3</definedName>
    <definedName name="upc">#REF!</definedName>
    <definedName name="WD">'[10]UNIQUE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[3]Sheet1!$EG$2:$EG$3</definedName>
    <definedName name="y">#REF!</definedName>
    <definedName name="YESNO">'[2]x-Lists'!$D$2:$D$3</definedName>
    <definedName name="z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" i="1" l="1"/>
  <c r="BA2" i="1"/>
  <c r="BA3" i="1"/>
  <c r="BA4" i="1"/>
  <c r="BA5" i="1"/>
  <c r="BA6" i="1"/>
  <c r="BA7" i="1"/>
  <c r="AI2" i="1"/>
  <c r="AJ2" i="1"/>
  <c r="AK2" i="1"/>
  <c r="AM2" i="1"/>
  <c r="AO2" i="1"/>
  <c r="AR2" i="1"/>
  <c r="AS2" i="1"/>
  <c r="AT2" i="1"/>
  <c r="AZ2" i="1"/>
  <c r="AI3" i="1"/>
  <c r="AJ3" i="1"/>
  <c r="AK3" i="1"/>
  <c r="AM3" i="1"/>
  <c r="AO3" i="1"/>
  <c r="AR3" i="1"/>
  <c r="AS3" i="1"/>
  <c r="AT3" i="1"/>
  <c r="AZ3" i="1"/>
  <c r="AI4" i="1"/>
  <c r="AJ4" i="1"/>
  <c r="AK4" i="1"/>
  <c r="AM4" i="1"/>
  <c r="AO4" i="1"/>
  <c r="AR4" i="1"/>
  <c r="AS4" i="1"/>
  <c r="AT4" i="1"/>
  <c r="AZ4" i="1"/>
  <c r="R5" i="1"/>
  <c r="AI5" i="1"/>
  <c r="AJ5" i="1"/>
  <c r="AK5" i="1"/>
  <c r="AM5" i="1"/>
  <c r="AO5" i="1"/>
  <c r="AR5" i="1"/>
  <c r="AS5" i="1"/>
  <c r="AT5" i="1"/>
  <c r="AZ5" i="1"/>
  <c r="R6" i="1"/>
  <c r="AI6" i="1"/>
  <c r="AJ6" i="1"/>
  <c r="AK6" i="1"/>
  <c r="AM6" i="1"/>
  <c r="AO6" i="1"/>
  <c r="AR6" i="1"/>
  <c r="AS6" i="1"/>
  <c r="AT6" i="1"/>
  <c r="AZ6" i="1"/>
  <c r="AI7" i="1"/>
  <c r="AJ7" i="1"/>
  <c r="AK7" i="1"/>
  <c r="AM7" i="1"/>
  <c r="AO7" i="1"/>
  <c r="AR7" i="1"/>
  <c r="AS7" i="1"/>
  <c r="AT7" i="1"/>
  <c r="AZ7" i="1"/>
  <c r="BB7" i="1"/>
  <c r="AX7" i="1"/>
  <c r="AU7" i="1"/>
  <c r="AC7" i="1"/>
  <c r="AE7" i="1"/>
  <c r="BB6" i="1"/>
  <c r="AX6" i="1"/>
  <c r="AU6" i="1"/>
  <c r="AC6" i="1"/>
  <c r="AE6" i="1"/>
  <c r="BB5" i="1"/>
  <c r="AX5" i="1"/>
  <c r="AU5" i="1"/>
  <c r="AC5" i="1"/>
  <c r="AE5" i="1"/>
  <c r="BB4" i="1"/>
  <c r="AX4" i="1"/>
  <c r="AU4" i="1"/>
  <c r="AC4" i="1"/>
  <c r="AE4" i="1"/>
  <c r="BB3" i="1"/>
  <c r="AX3" i="1"/>
  <c r="AU3" i="1"/>
  <c r="AC3" i="1"/>
  <c r="AE3" i="1"/>
  <c r="BB2" i="1"/>
  <c r="AX2" i="1"/>
  <c r="AU2" i="1"/>
  <c r="AC2" i="1"/>
  <c r="AE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<sst xmlns="http://schemas.openxmlformats.org/spreadsheetml/2006/main" count="139" uniqueCount="94">
  <si>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</si>
  <si>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</si>
  <si>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</si>
  <si>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</si>
  <si>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</si>
  <si>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</si>
  <si>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</si>
  <si>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</si>
  <si>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</si>
  <si>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</si>
  <si>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</si>
  <si>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</si>
  <si>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</si>
  <si>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</si>
  <si>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</si>
  <si>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</si>
  <si>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</si>
  <si>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</si>
  <si>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</si>
  <si>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</si>
  <si>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</si>
  <si>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</si>
  <si>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</si>
  <si>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</si>
  <si>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</si>
  <si>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</si>
  <si>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</si>
  <si>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</si>
  <si>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</si>
  <si>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</si>
  <si>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</si>
  <si>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</si>
  <si>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</si>
  <si>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</si>
  <si>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</si>
  <si>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</si>
  <si>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</si>
  <si>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</si>
  <si>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</si>
  <si>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</si>
  <si>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</si>
  <si>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</si>
  <si>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</si>
  <si>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</si>
  <si>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</si>
  <si>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</si>
  <si>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</si>
  <si>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(20% Tariff)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</si>
  <si>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</si>
  <si>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</si>
  <si>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</si>
  <si>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</si>
  <si>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</si>
  <si>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</si>
  <si>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</si>
  <si>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</si>
  <si>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</si>
  <si>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</si>
  <si>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</si>
  <si>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</si>
  <si>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</si>
  <si>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72x72"</t>
  </si>
  <si>
    <t>Normal</t>
  </si>
  <si>
    <t xml:space="preserve">Martha Stewart Everyday </t>
  </si>
  <si>
    <t>Laura Ashley</t>
  </si>
  <si>
    <t>Laura Ashley 4%</t>
  </si>
  <si>
    <t>Flat PEVA Clear</t>
  </si>
  <si>
    <r>
      <t xml:space="preserve">6 gauge </t>
    </r>
    <r>
      <rPr>
        <b/>
        <sz val="10"/>
        <rFont val="Arial"/>
        <family val="2"/>
      </rPr>
      <t>flat PEVA</t>
    </r>
    <r>
      <rPr>
        <sz val="10"/>
        <rFont val="Arial"/>
        <family val="2"/>
      </rPr>
      <t xml:space="preserve">
</t>
    </r>
  </si>
  <si>
    <t>Single SC</t>
  </si>
  <si>
    <t>PEVA SC 
12 metal grommets
3 magnets</t>
  </si>
  <si>
    <t>PEVA</t>
  </si>
  <si>
    <t>Clear</t>
  </si>
  <si>
    <t>LA70-0532</t>
    <phoneticPr fontId="3" type="noConversion"/>
  </si>
  <si>
    <t>3924.90.1010</t>
  </si>
  <si>
    <t>Flat PEVA Frosted</t>
  </si>
  <si>
    <t>Frosted</t>
  </si>
  <si>
    <t>LA70-0533</t>
  </si>
  <si>
    <t>Flat PEVA White</t>
  </si>
  <si>
    <t>White</t>
  </si>
  <si>
    <t>LA70-0534</t>
  </si>
  <si>
    <t>Flat PEVA Blush</t>
  </si>
  <si>
    <r>
      <t>6 gauge</t>
    </r>
    <r>
      <rPr>
        <b/>
        <sz val="10"/>
        <rFont val="Arial"/>
        <family val="2"/>
      </rPr>
      <t xml:space="preserve"> flat PEVA</t>
    </r>
    <r>
      <rPr>
        <sz val="10"/>
        <rFont val="Arial"/>
        <family val="2"/>
      </rPr>
      <t xml:space="preserve">
clear/frosted ground with </t>
    </r>
    <r>
      <rPr>
        <b/>
        <sz val="10"/>
        <rFont val="Arial"/>
        <family val="2"/>
      </rPr>
      <t xml:space="preserve">solid color </t>
    </r>
  </si>
  <si>
    <t>Blush</t>
  </si>
  <si>
    <t>LA70-0535</t>
  </si>
  <si>
    <t>Flat PEVA Blue</t>
  </si>
  <si>
    <r>
      <t>6 gauge</t>
    </r>
    <r>
      <rPr>
        <b/>
        <sz val="10"/>
        <rFont val="Arial"/>
        <family val="2"/>
      </rPr>
      <t xml:space="preserve"> flat PEVA</t>
    </r>
    <r>
      <rPr>
        <sz val="10"/>
        <rFont val="Arial"/>
        <family val="2"/>
      </rPr>
      <t xml:space="preserve">
clear/frosted ground with </t>
    </r>
    <r>
      <rPr>
        <b/>
        <sz val="10"/>
        <rFont val="Arial"/>
        <family val="2"/>
      </rPr>
      <t>solid color</t>
    </r>
  </si>
  <si>
    <t>Blue</t>
  </si>
  <si>
    <t>LA70-0536</t>
  </si>
  <si>
    <t>Martha Stewart (Bath) 5%</t>
  </si>
  <si>
    <t>MS Dots Printed PEVA</t>
  </si>
  <si>
    <r>
      <rPr>
        <b/>
        <sz val="10"/>
        <rFont val="Arial"/>
        <family val="2"/>
      </rPr>
      <t xml:space="preserve">6 gauge printed </t>
    </r>
    <r>
      <rPr>
        <sz val="10"/>
        <rFont val="Arial"/>
        <family val="2"/>
      </rPr>
      <t>PEVA
Print on frosted ground</t>
    </r>
  </si>
  <si>
    <t xml:space="preserve">Print </t>
  </si>
  <si>
    <t>MTE70-0497</t>
  </si>
  <si>
    <t>Next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</si>
</sst>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[$$-409]#,##0.000000"/>
    <numFmt numFmtId="177" formatCode="&quot;$&quot;#,##0.00"/>
    <numFmt numFmtId="178" formatCode="0.0"/>
    <numFmt numFmtId="179" formatCode="0.000"/>
    <numFmt numFmtId="180" formatCode="0.0%"/>
    <numFmt numFmtId="181" formatCode="_(* #,##0.00_);_(* \(#,##0.00\);_(* &quot;-&quot;??_);_(@_)"/>
  </numFmts>
  <fonts count="18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宋体"/>
      <family val="2"/>
      <scheme val="minor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/>
    <xf numFmtId="176" fontId="2" fillId="0" borderId="0"/>
    <xf numFmtId="176" fontId="7" fillId="0" borderId="0"/>
    <xf numFmtId="176" fontId="11" fillId="0" borderId="0"/>
    <xf numFmtId="176" fontId="13" fillId="0" borderId="0">
      <alignment vertical="center"/>
    </xf>
    <xf numFmtId="176" fontId="1" fillId="0" borderId="0">
      <alignment vertical="center"/>
    </xf>
    <xf numFmtId="176" fontId="7" fillId="0" borderId="0"/>
    <xf numFmtId="9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6" fillId="0" borderId="0"/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75">
    <xf numFmtId="176" fontId="0" fillId="0" borderId="0" xfId="0"/>
    <xf numFmtId="0" fontId="0" fillId="0" borderId="0" xfId="0" applyNumberFormat="1" applyAlignment="1">
      <alignment horizontal="center" wrapText="1"/>
    </xf>
    <xf numFmtId="176" fontId="0" fillId="0" borderId="0" xfId="0" applyAlignment="1">
      <alignment wrapText="1"/>
    </xf>
    <xf numFmtId="176" fontId="2" fillId="0" borderId="0" xfId="1" applyAlignment="1">
      <alignment wrapText="1"/>
    </xf>
    <xf numFmtId="10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5" fillId="0" borderId="2" xfId="0" applyNumberFormat="1" applyFont="1" applyBorder="1" applyAlignment="1">
      <alignment horizontal="center" wrapText="1"/>
    </xf>
    <xf numFmtId="176" fontId="5" fillId="0" borderId="2" xfId="0" applyFont="1" applyBorder="1" applyAlignment="1">
      <alignment horizontal="center" wrapText="1"/>
    </xf>
    <xf numFmtId="176" fontId="5" fillId="4" borderId="2" xfId="0" applyFont="1" applyFill="1" applyBorder="1" applyAlignment="1">
      <alignment horizontal="center" wrapText="1"/>
    </xf>
    <xf numFmtId="176" fontId="6" fillId="4" borderId="2" xfId="0" applyFont="1" applyFill="1" applyBorder="1" applyAlignment="1">
      <alignment horizontal="center" wrapText="1"/>
    </xf>
    <xf numFmtId="176" fontId="6" fillId="5" borderId="2" xfId="0" applyFont="1" applyFill="1" applyBorder="1" applyAlignment="1">
      <alignment horizontal="center" wrapText="1"/>
    </xf>
    <xf numFmtId="176" fontId="5" fillId="5" borderId="2" xfId="0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7" fontId="5" fillId="6" borderId="2" xfId="0" applyNumberFormat="1" applyFont="1" applyFill="1" applyBorder="1" applyAlignment="1">
      <alignment horizontal="center" wrapText="1"/>
    </xf>
    <xf numFmtId="176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10" fillId="5" borderId="2" xfId="0" applyNumberFormat="1" applyFont="1" applyFill="1" applyBorder="1" applyAlignment="1">
      <alignment horizontal="center" wrapText="1"/>
    </xf>
    <xf numFmtId="177" fontId="8" fillId="5" borderId="2" xfId="2" applyNumberFormat="1" applyFont="1" applyFill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9" fillId="0" borderId="2" xfId="2" applyNumberFormat="1" applyFont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7" fontId="9" fillId="5" borderId="2" xfId="2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horizontal="center" wrapText="1"/>
    </xf>
    <xf numFmtId="2" fontId="8" fillId="0" borderId="2" xfId="2" applyNumberFormat="1" applyFont="1" applyBorder="1" applyAlignment="1">
      <alignment wrapText="1"/>
    </xf>
    <xf numFmtId="176" fontId="5" fillId="0" borderId="2" xfId="0" applyFont="1" applyBorder="1" applyAlignment="1">
      <alignment wrapText="1"/>
    </xf>
    <xf numFmtId="176" fontId="5" fillId="0" borderId="0" xfId="0" applyFont="1" applyAlignment="1">
      <alignment wrapText="1"/>
    </xf>
    <xf numFmtId="176" fontId="7" fillId="0" borderId="2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left" vertical="center"/>
    </xf>
    <xf numFmtId="179" fontId="7" fillId="7" borderId="2" xfId="0" applyNumberFormat="1" applyFont="1" applyFill="1" applyBorder="1" applyAlignment="1">
      <alignment horizontal="left" vertical="center"/>
    </xf>
    <xf numFmtId="1" fontId="7" fillId="7" borderId="2" xfId="0" applyNumberFormat="1" applyFont="1" applyFill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177" fontId="7" fillId="7" borderId="2" xfId="0" applyNumberFormat="1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left" vertical="center"/>
    </xf>
    <xf numFmtId="0" fontId="0" fillId="0" borderId="2" xfId="0" applyNumberFormat="1" applyBorder="1" applyAlignment="1">
      <alignment horizontal="left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2" xfId="0" applyBorder="1" applyAlignment="1">
      <alignment horizontal="left" vertical="center"/>
    </xf>
    <xf numFmtId="176" fontId="2" fillId="0" borderId="2" xfId="0" applyFont="1" applyBorder="1" applyAlignment="1">
      <alignment horizontal="left" vertical="center" wrapText="1"/>
    </xf>
    <xf numFmtId="0" fontId="7" fillId="0" borderId="2" xfId="9" applyFont="1" applyBorder="1" applyAlignment="1">
      <alignment horizontal="left" vertical="center" wrapText="1"/>
    </xf>
    <xf numFmtId="0" fontId="14" fillId="8" borderId="2" xfId="10" applyFont="1" applyFill="1" applyBorder="1" applyAlignment="1">
      <alignment horizontal="left" vertical="center" wrapText="1"/>
    </xf>
    <xf numFmtId="176" fontId="2" fillId="0" borderId="2" xfId="1" applyBorder="1" applyAlignment="1">
      <alignment horizontal="left" vertical="center" wrapText="1"/>
    </xf>
    <xf numFmtId="176" fontId="0" fillId="2" borderId="2" xfId="0" applyFill="1" applyBorder="1" applyAlignment="1">
      <alignment horizontal="left" vertical="center" wrapText="1"/>
    </xf>
    <xf numFmtId="177" fontId="0" fillId="5" borderId="1" xfId="0" applyNumberFormat="1" applyFill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2" fontId="0" fillId="0" borderId="2" xfId="0" applyNumberForma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 wrapText="1"/>
    </xf>
    <xf numFmtId="177" fontId="0" fillId="7" borderId="2" xfId="0" applyNumberFormat="1" applyFill="1" applyBorder="1" applyAlignment="1">
      <alignment horizontal="left" vertical="center" wrapText="1"/>
    </xf>
    <xf numFmtId="0" fontId="7" fillId="0" borderId="2" xfId="11" applyBorder="1" applyAlignment="1">
      <alignment horizontal="left" vertical="center"/>
    </xf>
    <xf numFmtId="180" fontId="12" fillId="0" borderId="2" xfId="12" applyNumberFormat="1" applyFont="1" applyBorder="1" applyAlignment="1">
      <alignment horizontal="left" vertical="center" wrapText="1"/>
    </xf>
    <xf numFmtId="10" fontId="0" fillId="0" borderId="2" xfId="0" applyNumberFormat="1" applyBorder="1" applyAlignment="1">
      <alignment horizontal="left" vertical="center" wrapText="1"/>
    </xf>
    <xf numFmtId="10" fontId="0" fillId="7" borderId="2" xfId="7" applyNumberFormat="1" applyFont="1" applyFill="1" applyBorder="1" applyAlignment="1">
      <alignment horizontal="left" vertical="center" wrapText="1"/>
    </xf>
    <xf numFmtId="177" fontId="9" fillId="5" borderId="2" xfId="13" applyNumberFormat="1" applyFont="1" applyFill="1" applyBorder="1" applyAlignment="1">
      <alignment horizontal="left" vertical="center" wrapText="1"/>
    </xf>
    <xf numFmtId="177" fontId="0" fillId="0" borderId="2" xfId="0" applyNumberFormat="1" applyBorder="1" applyAlignment="1">
      <alignment horizontal="left" vertical="center" wrapText="1"/>
    </xf>
    <xf numFmtId="1" fontId="17" fillId="5" borderId="2" xfId="0" applyNumberFormat="1" applyFont="1" applyFill="1" applyBorder="1" applyAlignment="1">
      <alignment horizontal="left" vertical="center"/>
    </xf>
    <xf numFmtId="177" fontId="0" fillId="7" borderId="2" xfId="0" applyNumberFormat="1" applyFill="1" applyBorder="1" applyAlignment="1">
      <alignment horizontal="left" vertical="center"/>
    </xf>
    <xf numFmtId="2" fontId="0" fillId="7" borderId="2" xfId="0" applyNumberFormat="1" applyFill="1" applyBorder="1" applyAlignment="1">
      <alignment horizontal="left" vertical="center"/>
    </xf>
    <xf numFmtId="176" fontId="0" fillId="0" borderId="0" xfId="0" applyAlignment="1">
      <alignment horizontal="left" vertical="center"/>
    </xf>
    <xf numFmtId="176" fontId="0" fillId="0" borderId="0" xfId="0" applyAlignment="1">
      <alignment horizontal="left" vertical="center" wrapText="1"/>
    </xf>
    <xf numFmtId="26" fontId="15" fillId="5" borderId="2" xfId="0" applyNumberFormat="1" applyFont="1" applyFill="1" applyBorder="1" applyAlignment="1">
      <alignment horizontal="left" vertical="center" wrapText="1"/>
    </xf>
    <xf numFmtId="0" fontId="7" fillId="5" borderId="2" xfId="9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177" fontId="5" fillId="5" borderId="2" xfId="0" applyNumberFormat="1" applyFont="1" applyFill="1" applyBorder="1" applyAlignment="1">
      <alignment horizontal="left" vertical="center" wrapText="1"/>
    </xf>
    <xf numFmtId="1" fontId="0" fillId="5" borderId="2" xfId="0" applyNumberFormat="1" applyFill="1" applyBorder="1" applyAlignment="1">
      <alignment horizontal="left" vertical="center" wrapText="1"/>
    </xf>
    <xf numFmtId="176" fontId="4" fillId="0" borderId="2" xfId="0" applyFont="1" applyBorder="1" applyAlignment="1">
      <alignment horizontal="left" vertic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</cellXfs>
  <cellStyles count="14">
    <cellStyle name="Comma 3" xfId="8"/>
    <cellStyle name="Normal 1" xfId="12"/>
    <cellStyle name="Normal 2" xfId="1"/>
    <cellStyle name="Normal 2 18 2" xfId="2"/>
    <cellStyle name="Normal 3" xfId="3"/>
    <cellStyle name="Normal 66" xfId="11"/>
    <cellStyle name="Normal 66 4" xfId="4"/>
    <cellStyle name="Normal 69" xfId="5"/>
    <cellStyle name="Normal 70" xfId="10"/>
    <cellStyle name="Percent 2" xfId="7"/>
    <cellStyle name="常规" xfId="0" builtinId="0"/>
    <cellStyle name="常规_quotation-Mercury  3.22.2011 (for BBB)_BBB Spring 12 Styleout Belize - Heather 102111" xfId="9"/>
    <cellStyle name="样式 1 3" xfId="6"/>
    <cellStyle name="样式 1 3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737</xdr:colOff>
      <xdr:row>1</xdr:row>
      <xdr:rowOff>95250</xdr:rowOff>
    </xdr:to>
    <xdr:pic>
      <xdr:nvPicPr>
        <xdr:cNvPr id="2" name="Picture 12">
          <a:extLst>
            <a:ext uri="{FF2B5EF4-FFF2-40B4-BE49-F238E27FC236}">
              <a16:creationId xmlns="" xmlns:a16="http://schemas.microsoft.com/office/drawing/2014/main" id="{EE33D79E-C420-41E8-A5D7-5DCEF9DD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4975" y="8839200"/>
          <a:ext cx="737" cy="9525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</xdr:row>
      <xdr:rowOff>103188</xdr:rowOff>
    </xdr:from>
    <xdr:to>
      <xdr:col>1</xdr:col>
      <xdr:colOff>1479903</xdr:colOff>
      <xdr:row>1</xdr:row>
      <xdr:rowOff>1430634</xdr:rowOff>
    </xdr:to>
    <xdr:pic>
      <xdr:nvPicPr>
        <xdr:cNvPr id="11" name="Picture 11">
          <a:extLst>
            <a:ext uri="{FF2B5EF4-FFF2-40B4-BE49-F238E27FC236}">
              <a16:creationId xmlns="" xmlns:a16="http://schemas.microsoft.com/office/drawing/2014/main" id="{BAF29095-A436-4B59-A827-5E81516F1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09650" y="9323388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341312</xdr:colOff>
      <xdr:row>2</xdr:row>
      <xdr:rowOff>87312</xdr:rowOff>
    </xdr:from>
    <xdr:to>
      <xdr:col>1</xdr:col>
      <xdr:colOff>1487840</xdr:colOff>
      <xdr:row>2</xdr:row>
      <xdr:rowOff>1414758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1E2F4296-DD0D-451B-9977-FFDD4F780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17587" y="10831512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349250</xdr:colOff>
      <xdr:row>3</xdr:row>
      <xdr:rowOff>79375</xdr:rowOff>
    </xdr:from>
    <xdr:to>
      <xdr:col>1</xdr:col>
      <xdr:colOff>1495778</xdr:colOff>
      <xdr:row>3</xdr:row>
      <xdr:rowOff>1406821</xdr:rowOff>
    </xdr:to>
    <xdr:pic>
      <xdr:nvPicPr>
        <xdr:cNvPr id="13" name="Picture 11">
          <a:extLst>
            <a:ext uri="{FF2B5EF4-FFF2-40B4-BE49-F238E27FC236}">
              <a16:creationId xmlns="" xmlns:a16="http://schemas.microsoft.com/office/drawing/2014/main" id="{099DFA39-0E04-4030-AB2E-473B2E331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25525" y="12347575"/>
          <a:ext cx="1146528" cy="1327446"/>
        </a:xfrm>
        <a:prstGeom prst="rect">
          <a:avLst/>
        </a:prstGeom>
      </xdr:spPr>
    </xdr:pic>
    <xdr:clientData/>
  </xdr:twoCellAnchor>
  <xdr:twoCellAnchor>
    <xdr:from>
      <xdr:col>1</xdr:col>
      <xdr:colOff>357189</xdr:colOff>
      <xdr:row>4</xdr:row>
      <xdr:rowOff>95250</xdr:rowOff>
    </xdr:from>
    <xdr:to>
      <xdr:col>1</xdr:col>
      <xdr:colOff>1262141</xdr:colOff>
      <xdr:row>4</xdr:row>
      <xdr:rowOff>1143000</xdr:rowOff>
    </xdr:to>
    <xdr:pic>
      <xdr:nvPicPr>
        <xdr:cNvPr id="14" name="Picture 11">
          <a:extLst>
            <a:ext uri="{FF2B5EF4-FFF2-40B4-BE49-F238E27FC236}">
              <a16:creationId xmlns="" xmlns:a16="http://schemas.microsoft.com/office/drawing/2014/main" id="{4367F731-CF85-45F8-834C-78E4637E0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33464" y="13887450"/>
          <a:ext cx="904952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1100666</xdr:colOff>
      <xdr:row>4</xdr:row>
      <xdr:rowOff>563562</xdr:rowOff>
    </xdr:from>
    <xdr:to>
      <xdr:col>1</xdr:col>
      <xdr:colOff>1529291</xdr:colOff>
      <xdr:row>4</xdr:row>
      <xdr:rowOff>1206500</xdr:rowOff>
    </xdr:to>
    <xdr:pic>
      <xdr:nvPicPr>
        <xdr:cNvPr id="15" name="Picture 8" descr="PANTONE® Italia | PANTONE® 12-1706 TPG - Find a Pantone Color | Quick  Online Color Tool">
          <a:extLst>
            <a:ext uri="{FF2B5EF4-FFF2-40B4-BE49-F238E27FC236}">
              <a16:creationId xmlns="" xmlns:a16="http://schemas.microsoft.com/office/drawing/2014/main" id="{16D51B34-5715-4486-ADF5-1FAB04F49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6941" y="14355762"/>
          <a:ext cx="428625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365125</xdr:colOff>
      <xdr:row>5</xdr:row>
      <xdr:rowOff>79375</xdr:rowOff>
    </xdr:from>
    <xdr:to>
      <xdr:col>1</xdr:col>
      <xdr:colOff>1270077</xdr:colOff>
      <xdr:row>5</xdr:row>
      <xdr:rowOff>1127125</xdr:rowOff>
    </xdr:to>
    <xdr:pic>
      <xdr:nvPicPr>
        <xdr:cNvPr id="16" name="Picture 11">
          <a:extLst>
            <a:ext uri="{FF2B5EF4-FFF2-40B4-BE49-F238E27FC236}">
              <a16:creationId xmlns="" xmlns:a16="http://schemas.microsoft.com/office/drawing/2014/main" id="{36B850E7-57F0-46EE-A843-4044B01EE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041400" y="15128875"/>
          <a:ext cx="904952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1129770</xdr:colOff>
      <xdr:row>5</xdr:row>
      <xdr:rowOff>444500</xdr:rowOff>
    </xdr:from>
    <xdr:to>
      <xdr:col>1</xdr:col>
      <xdr:colOff>1531910</xdr:colOff>
      <xdr:row>5</xdr:row>
      <xdr:rowOff>1047709</xdr:rowOff>
    </xdr:to>
    <xdr:pic>
      <xdr:nvPicPr>
        <xdr:cNvPr id="17" name="Picture 10" descr="PANTONE® USA | PANTONE® 14-4215 TPG - Find a Pantone Color | Quick Online  Color Tool">
          <a:extLst>
            <a:ext uri="{FF2B5EF4-FFF2-40B4-BE49-F238E27FC236}">
              <a16:creationId xmlns="" xmlns:a16="http://schemas.microsoft.com/office/drawing/2014/main" id="{2E8DBBD0-7FA0-46CC-86A7-CEB593D7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045" y="15494000"/>
          <a:ext cx="402140" cy="60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365125</xdr:colOff>
      <xdr:row>6</xdr:row>
      <xdr:rowOff>99938</xdr:rowOff>
    </xdr:from>
    <xdr:to>
      <xdr:col>1</xdr:col>
      <xdr:colOff>1389063</xdr:colOff>
      <xdr:row>6</xdr:row>
      <xdr:rowOff>1120725</xdr:rowOff>
    </xdr:to>
    <xdr:pic>
      <xdr:nvPicPr>
        <xdr:cNvPr id="18" name="Picture 11">
          <a:extLst>
            <a:ext uri="{FF2B5EF4-FFF2-40B4-BE49-F238E27FC236}">
              <a16:creationId xmlns="" xmlns:a16="http://schemas.microsoft.com/office/drawing/2014/main" id="{5AA0A7B9-A435-288B-A652-4318A124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alphaModFix amt="3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1400" y="16406738"/>
          <a:ext cx="1023938" cy="1020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Documents%20and%20Settings/sunzhijuan/Local%20Settings/Temporary%20Internet%20Files/OLK1/Documents%20and%20Settings/merry.sheng/Desktop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personal/tina_qu_jlahome_com/Documents/Desktop/Customers/Ross/2025/SC/PEVA%20SC/PM%20QS/Ross%20PEVA%20SC%20for%20June%20POE%20Container%20Fill%20Commitment%20Sheet%20-%20202601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May%20'2026%20POE%20SC%20Commitment%20Sheet%20-%20202511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joyce/customer/CS/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TEMPLATE/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MISSES/801/ZELLERS/F97/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Cat.%2094%20---%20January%202007%20Approv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rchandising\Kidsworld\!Infant-Toddler%20Hardlines\BUY%20PLANS\CAT.%2094%20Carriers\EXIT%20STRATEGY%207.8.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tar/SPECS/TRACKING/WENDY/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back OCT 2024.10"/>
      <sheetName val="Ross Sales  20241016"/>
      <sheetName val="Ross Sales 1.2.2026"/>
      <sheetName val="Ross POE Quote - ALL"/>
      <sheetName val="Bessie 12.31"/>
      <sheetName val="Bessie 12.24"/>
      <sheetName val="Bessie 12.18 "/>
      <sheetName val="Bessi 8.30"/>
      <sheetName val="AmyLi 7.25"/>
      <sheetName val="Debi 7.23"/>
      <sheetName val="Cathy 10.10"/>
      <sheetName val="Cathy 9.27 PEVA"/>
      <sheetName val="Cathy 9.27 Liner "/>
      <sheetName val="BR Fabric Liner "/>
      <sheetName val="Ross Domestic Quote - ALL"/>
      <sheetName val="Ross - Annual - Domestic Quote"/>
      <sheetName val="Notes"/>
      <sheetName val="Cathy 9.23.2024"/>
      <sheetName val="Cathy 8.26"/>
      <sheetName val="HG LA PEVA Warehouse Qu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Q6">
            <v>1.1499999999999999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Debi 1.19"/>
      <sheetName val="Sales"/>
      <sheetName val="Item -20pt Tariff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7"/>
  <sheetViews>
    <sheetView tabSelected="1" zoomScale="80" zoomScaleNormal="80" workbookViewId="0">
      <selection activeCell="BD15" sqref="BD15"/>
    </sheetView>
  </sheetViews>
  <sheetFormatPr defaultColWidth="9.140625" defaultRowHeight="15"/>
  <cols>
    <col min="1" max="1" width="10.140625" style="1" customWidth="1"/>
    <col min="2" max="2" width="23.28515625" style="2" customWidth="1"/>
    <col min="3" max="3" width="8.42578125" style="2" customWidth="1"/>
    <col min="4" max="4" width="16.28515625" style="2" customWidth="1"/>
    <col min="5" max="5" width="26.7109375" style="2" customWidth="1"/>
    <col min="6" max="6" width="21.28515625" style="2" customWidth="1"/>
    <col min="7" max="7" width="11.42578125" style="2" customWidth="1"/>
    <col min="8" max="8" width="23.85546875" style="2" customWidth="1"/>
    <col min="9" max="9" width="10.42578125" style="2" customWidth="1"/>
    <col min="10" max="10" width="15.140625" style="2" customWidth="1"/>
    <col min="11" max="11" width="16.140625" style="3" customWidth="1"/>
    <col min="12" max="12" width="13.85546875" style="2" customWidth="1"/>
    <col min="13" max="13" width="14.42578125" style="2" customWidth="1"/>
    <col min="14" max="14" width="11.28515625" style="2" customWidth="1"/>
    <col min="15" max="15" width="11.7109375" style="2" customWidth="1"/>
    <col min="16" max="16" width="15.570312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71" customWidth="1"/>
    <col min="22" max="22" width="8.7109375" style="71" customWidth="1"/>
    <col min="23" max="23" width="8.5703125" style="71" customWidth="1"/>
    <col min="24" max="24" width="8.140625" style="71" customWidth="1"/>
    <col min="25" max="25" width="8.7109375" style="71" customWidth="1"/>
    <col min="26" max="26" width="7.140625" style="71" customWidth="1"/>
    <col min="27" max="27" width="9" style="72" customWidth="1"/>
    <col min="28" max="28" width="6.28515625" style="73" customWidth="1"/>
    <col min="29" max="29" width="10" style="74" customWidth="1"/>
    <col min="30" max="30" width="10" style="72" customWidth="1"/>
    <col min="31" max="31" width="9.85546875" style="73" customWidth="1"/>
    <col min="32" max="32" width="11.5703125" style="2" customWidth="1"/>
    <col min="33" max="33" width="8.85546875" style="5" customWidth="1"/>
    <col min="34" max="34" width="17.57031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2" width="9.28515625" style="5" customWidth="1"/>
    <col min="43" max="43" width="11.5703125" style="4" customWidth="1"/>
    <col min="44" max="44" width="10.85546875" style="5" customWidth="1"/>
    <col min="45" max="45" width="7.85546875" style="5" customWidth="1"/>
    <col min="46" max="46" width="9.5703125" style="5" customWidth="1"/>
    <col min="47" max="48" width="12.140625" style="5" customWidth="1"/>
    <col min="49" max="49" width="9.140625" style="2" customWidth="1"/>
    <col min="50" max="50" width="9.140625" style="2"/>
    <col min="51" max="51" width="14" style="2" customWidth="1"/>
    <col min="52" max="52" width="12.28515625" style="5" customWidth="1"/>
    <col min="53" max="53" width="12.140625" style="5" customWidth="1"/>
    <col min="54" max="54" width="11.85546875" style="5" customWidth="1"/>
    <col min="55" max="16384" width="9.140625" style="2"/>
  </cols>
  <sheetData>
    <row r="1" spans="1:60" ht="68.099999999999994" customHeight="1">
      <c r="A1" s="6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4" t="s">
        <v>37</v>
      </c>
      <c r="AM1" s="21" t="s">
        <v>38</v>
      </c>
      <c r="AN1" s="24" t="s">
        <v>39</v>
      </c>
      <c r="AO1" s="21" t="s">
        <v>40</v>
      </c>
      <c r="AP1" s="25" t="s">
        <v>41</v>
      </c>
      <c r="AQ1" s="24" t="s">
        <v>42</v>
      </c>
      <c r="AR1" s="21" t="s">
        <v>43</v>
      </c>
      <c r="AS1" s="21" t="s">
        <v>44</v>
      </c>
      <c r="AT1" s="26" t="s">
        <v>45</v>
      </c>
      <c r="AU1" s="27" t="s">
        <v>46</v>
      </c>
      <c r="AV1" s="28" t="s">
        <v>47</v>
      </c>
      <c r="AW1" s="29" t="s">
        <v>48</v>
      </c>
      <c r="AX1" s="27" t="s">
        <v>49</v>
      </c>
      <c r="AY1" s="7" t="s">
        <v>50</v>
      </c>
      <c r="AZ1" s="21" t="s">
        <v>51</v>
      </c>
      <c r="BA1" s="21" t="s">
        <v>52</v>
      </c>
      <c r="BB1" s="21" t="s">
        <v>53</v>
      </c>
      <c r="BC1" s="30" t="s">
        <v>54</v>
      </c>
      <c r="BD1" s="31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</row>
    <row r="2" spans="1:60" s="64" customFormat="1" ht="120" customHeight="1">
      <c r="A2" s="41">
        <v>35</v>
      </c>
      <c r="B2" s="42"/>
      <c r="C2" s="42"/>
      <c r="D2" s="42" t="s">
        <v>64</v>
      </c>
      <c r="E2" s="43" t="s">
        <v>65</v>
      </c>
      <c r="F2" s="43" t="s">
        <v>60</v>
      </c>
      <c r="G2" s="44" t="s">
        <v>66</v>
      </c>
      <c r="H2" s="45" t="s">
        <v>67</v>
      </c>
      <c r="I2" s="44" t="s">
        <v>68</v>
      </c>
      <c r="J2" s="46" t="s">
        <v>69</v>
      </c>
      <c r="K2" s="47" t="s">
        <v>70</v>
      </c>
      <c r="L2" s="44" t="s">
        <v>61</v>
      </c>
      <c r="M2" s="44" t="s">
        <v>71</v>
      </c>
      <c r="N2" s="42"/>
      <c r="O2" s="48" t="s">
        <v>72</v>
      </c>
      <c r="P2" s="48"/>
      <c r="Q2" s="42"/>
      <c r="R2" s="49">
        <v>1.05</v>
      </c>
      <c r="S2" s="33" t="s">
        <v>62</v>
      </c>
      <c r="T2" s="43"/>
      <c r="U2" s="50">
        <v>39.5</v>
      </c>
      <c r="V2" s="50">
        <v>29.5</v>
      </c>
      <c r="W2" s="50">
        <v>37.5</v>
      </c>
      <c r="X2" s="50">
        <v>39.5</v>
      </c>
      <c r="Y2" s="50">
        <v>29.5</v>
      </c>
      <c r="Z2" s="50">
        <v>37.5</v>
      </c>
      <c r="AA2" s="51"/>
      <c r="AB2" s="52">
        <v>24</v>
      </c>
      <c r="AC2" s="35">
        <f t="shared" ref="AC2:AC7" si="0">IF(X2="","",X2*Y2*Z2/1000000)</f>
        <v>4.3696875000000003E-2</v>
      </c>
      <c r="AD2" s="34">
        <v>53</v>
      </c>
      <c r="AE2" s="36">
        <f t="shared" ref="AE2:AE7" si="1">IF(AB2="","",AD2/AC2*AB2)</f>
        <v>29109.633125938639</v>
      </c>
      <c r="AF2" s="37">
        <v>2250</v>
      </c>
      <c r="AG2" s="53"/>
      <c r="AH2" s="54" t="s">
        <v>73</v>
      </c>
      <c r="AI2" s="55">
        <f t="shared" ref="AI2:AI7" si="2">3.3%+20%</f>
        <v>0.23300000000000001</v>
      </c>
      <c r="AJ2" s="38">
        <f t="shared" ref="AJ2:AJ7" si="3">IF(ISERROR(R2*AI2),"",R2*AI2)</f>
        <v>0.24465000000000003</v>
      </c>
      <c r="AK2" s="38">
        <f t="shared" ref="AK2:AK7" si="4">IF(ISERROR(R2+AG2+AJ2),"",R2+AG2+AJ2)</f>
        <v>1.2946500000000001</v>
      </c>
      <c r="AL2" s="39">
        <v>0</v>
      </c>
      <c r="AM2" s="38">
        <f t="shared" ref="AM2:AM7" si="5">IF(ISERROR(AV2*AL2),"",AV2*AL2)</f>
        <v>0</v>
      </c>
      <c r="AN2" s="56">
        <v>0.06</v>
      </c>
      <c r="AO2" s="38">
        <f t="shared" ref="AO2:AO7" si="6">IF(ISERROR(AV2*AN2),"",AV2*AN2)</f>
        <v>0.126</v>
      </c>
      <c r="AP2" s="40">
        <v>0</v>
      </c>
      <c r="AQ2" s="39">
        <v>0</v>
      </c>
      <c r="AR2" s="38">
        <f t="shared" ref="AR2:AR7" si="7">IF(ISERROR(AV2*AQ2),"",AV2*AQ2)</f>
        <v>0</v>
      </c>
      <c r="AS2" s="38">
        <f t="shared" ref="AS2:AS7" si="8">IF(ISERROR(AM2+AO2+AR2),"",AM2+AO2+AR2)</f>
        <v>0.126</v>
      </c>
      <c r="AT2" s="38">
        <f t="shared" ref="AT2:AT7" si="9">IF(ISERROR(AK2+AS2),"",AK2+AS2)</f>
        <v>1.4206500000000002</v>
      </c>
      <c r="AU2" s="57">
        <f t="shared" ref="AU2:AU7" si="10">IF(ISERROR((AV2-AT2)/AV2),"",(AV2-AT2)/AV2)</f>
        <v>0.32349999999999995</v>
      </c>
      <c r="AV2" s="58">
        <v>2.1</v>
      </c>
      <c r="AW2" s="59">
        <v>4.99</v>
      </c>
      <c r="AX2" s="57">
        <f t="shared" ref="AX2:AX7" si="11">IF(ISERROR((AW2-AV2)/AW2),"",(AW2-AV2)/AW2)</f>
        <v>0.57915831663326656</v>
      </c>
      <c r="AY2" s="60">
        <v>2350</v>
      </c>
      <c r="AZ2" s="61">
        <f t="shared" ref="AZ2:AZ7" si="12">IF(ISERROR(AT2*AY2),"",AT2*AY2)</f>
        <v>3338.5275000000006</v>
      </c>
      <c r="BA2" s="53">
        <f t="shared" ref="BA2:BA7" si="13">IF(ISERROR(AV2*AY2),"",AV2*AY2)</f>
        <v>4935</v>
      </c>
      <c r="BB2" s="53">
        <f t="shared" ref="BB2:BB7" si="14">IF(ISERROR(AW2*AY2),"",AW2*AY2)</f>
        <v>11726.5</v>
      </c>
      <c r="BC2" s="62">
        <v>4.28</v>
      </c>
      <c r="BD2" s="42"/>
      <c r="BE2" s="42"/>
      <c r="BF2" s="63"/>
      <c r="BG2" s="63"/>
      <c r="BH2" s="63"/>
    </row>
    <row r="3" spans="1:60" s="64" customFormat="1" ht="120" customHeight="1">
      <c r="A3" s="41">
        <v>35</v>
      </c>
      <c r="B3" s="42"/>
      <c r="C3" s="42"/>
      <c r="D3" s="42" t="s">
        <v>64</v>
      </c>
      <c r="E3" s="43" t="s">
        <v>65</v>
      </c>
      <c r="F3" s="43" t="s">
        <v>60</v>
      </c>
      <c r="G3" s="44" t="s">
        <v>74</v>
      </c>
      <c r="H3" s="45" t="s">
        <v>67</v>
      </c>
      <c r="I3" s="44" t="s">
        <v>68</v>
      </c>
      <c r="J3" s="46" t="s">
        <v>69</v>
      </c>
      <c r="K3" s="47" t="s">
        <v>70</v>
      </c>
      <c r="L3" s="44" t="s">
        <v>61</v>
      </c>
      <c r="M3" s="44" t="s">
        <v>75</v>
      </c>
      <c r="N3" s="42"/>
      <c r="O3" s="48" t="s">
        <v>76</v>
      </c>
      <c r="P3" s="48"/>
      <c r="Q3" s="42"/>
      <c r="R3" s="49">
        <v>1.05</v>
      </c>
      <c r="S3" s="33" t="s">
        <v>62</v>
      </c>
      <c r="T3" s="43"/>
      <c r="U3" s="50">
        <v>39.5</v>
      </c>
      <c r="V3" s="50">
        <v>29.5</v>
      </c>
      <c r="W3" s="50">
        <v>37.5</v>
      </c>
      <c r="X3" s="50">
        <v>39.5</v>
      </c>
      <c r="Y3" s="50">
        <v>29.5</v>
      </c>
      <c r="Z3" s="50">
        <v>37.5</v>
      </c>
      <c r="AA3" s="51"/>
      <c r="AB3" s="52">
        <v>24</v>
      </c>
      <c r="AC3" s="35">
        <f t="shared" si="0"/>
        <v>4.3696875000000003E-2</v>
      </c>
      <c r="AD3" s="34">
        <v>53</v>
      </c>
      <c r="AE3" s="36">
        <f t="shared" si="1"/>
        <v>29109.633125938639</v>
      </c>
      <c r="AF3" s="37">
        <v>2250</v>
      </c>
      <c r="AG3" s="53"/>
      <c r="AH3" s="54" t="s">
        <v>73</v>
      </c>
      <c r="AI3" s="55">
        <f t="shared" si="2"/>
        <v>0.23300000000000001</v>
      </c>
      <c r="AJ3" s="38">
        <f t="shared" si="3"/>
        <v>0.24465000000000003</v>
      </c>
      <c r="AK3" s="38">
        <f t="shared" si="4"/>
        <v>1.2946500000000001</v>
      </c>
      <c r="AL3" s="39">
        <v>0</v>
      </c>
      <c r="AM3" s="38">
        <f t="shared" si="5"/>
        <v>0</v>
      </c>
      <c r="AN3" s="56">
        <v>0.06</v>
      </c>
      <c r="AO3" s="38">
        <f t="shared" si="6"/>
        <v>0.126</v>
      </c>
      <c r="AP3" s="40">
        <v>0</v>
      </c>
      <c r="AQ3" s="39">
        <v>0</v>
      </c>
      <c r="AR3" s="38">
        <f t="shared" si="7"/>
        <v>0</v>
      </c>
      <c r="AS3" s="38">
        <f t="shared" si="8"/>
        <v>0.126</v>
      </c>
      <c r="AT3" s="38">
        <f t="shared" si="9"/>
        <v>1.4206500000000002</v>
      </c>
      <c r="AU3" s="57">
        <f t="shared" si="10"/>
        <v>0.32349999999999995</v>
      </c>
      <c r="AV3" s="58">
        <v>2.1</v>
      </c>
      <c r="AW3" s="59">
        <v>4.99</v>
      </c>
      <c r="AX3" s="57">
        <f t="shared" si="11"/>
        <v>0.57915831663326656</v>
      </c>
      <c r="AY3" s="60">
        <v>2350</v>
      </c>
      <c r="AZ3" s="61">
        <f t="shared" si="12"/>
        <v>3338.5275000000006</v>
      </c>
      <c r="BA3" s="53">
        <f t="shared" si="13"/>
        <v>4935</v>
      </c>
      <c r="BB3" s="53">
        <f t="shared" si="14"/>
        <v>11726.5</v>
      </c>
      <c r="BC3" s="62">
        <v>4.28</v>
      </c>
      <c r="BD3" s="42"/>
      <c r="BE3" s="42"/>
      <c r="BF3" s="63"/>
      <c r="BG3" s="63"/>
      <c r="BH3" s="63"/>
    </row>
    <row r="4" spans="1:60" s="64" customFormat="1" ht="120" customHeight="1">
      <c r="A4" s="41">
        <v>35</v>
      </c>
      <c r="B4" s="42"/>
      <c r="C4" s="42"/>
      <c r="D4" s="42" t="s">
        <v>64</v>
      </c>
      <c r="E4" s="43" t="s">
        <v>65</v>
      </c>
      <c r="F4" s="43" t="s">
        <v>60</v>
      </c>
      <c r="G4" s="44" t="s">
        <v>77</v>
      </c>
      <c r="H4" s="45" t="s">
        <v>67</v>
      </c>
      <c r="I4" s="44" t="s">
        <v>68</v>
      </c>
      <c r="J4" s="46" t="s">
        <v>69</v>
      </c>
      <c r="K4" s="47" t="s">
        <v>70</v>
      </c>
      <c r="L4" s="44" t="s">
        <v>61</v>
      </c>
      <c r="M4" s="44" t="s">
        <v>78</v>
      </c>
      <c r="N4" s="42"/>
      <c r="O4" s="48" t="s">
        <v>79</v>
      </c>
      <c r="P4" s="48"/>
      <c r="Q4" s="42"/>
      <c r="R4" s="49">
        <v>1.05</v>
      </c>
      <c r="S4" s="33" t="s">
        <v>62</v>
      </c>
      <c r="T4" s="43"/>
      <c r="U4" s="50">
        <v>39.5</v>
      </c>
      <c r="V4" s="50">
        <v>29.5</v>
      </c>
      <c r="W4" s="50">
        <v>37.5</v>
      </c>
      <c r="X4" s="50">
        <v>39.5</v>
      </c>
      <c r="Y4" s="50">
        <v>29.5</v>
      </c>
      <c r="Z4" s="50">
        <v>37.5</v>
      </c>
      <c r="AA4" s="51"/>
      <c r="AB4" s="52">
        <v>24</v>
      </c>
      <c r="AC4" s="35">
        <f t="shared" si="0"/>
        <v>4.3696875000000003E-2</v>
      </c>
      <c r="AD4" s="34">
        <v>53</v>
      </c>
      <c r="AE4" s="36">
        <f t="shared" si="1"/>
        <v>29109.633125938639</v>
      </c>
      <c r="AF4" s="37">
        <v>2250</v>
      </c>
      <c r="AG4" s="53"/>
      <c r="AH4" s="54" t="s">
        <v>73</v>
      </c>
      <c r="AI4" s="55">
        <f t="shared" si="2"/>
        <v>0.23300000000000001</v>
      </c>
      <c r="AJ4" s="38">
        <f t="shared" si="3"/>
        <v>0.24465000000000003</v>
      </c>
      <c r="AK4" s="38">
        <f t="shared" si="4"/>
        <v>1.2946500000000001</v>
      </c>
      <c r="AL4" s="39">
        <v>0</v>
      </c>
      <c r="AM4" s="38">
        <f t="shared" si="5"/>
        <v>0</v>
      </c>
      <c r="AN4" s="56">
        <v>0.06</v>
      </c>
      <c r="AO4" s="38">
        <f t="shared" si="6"/>
        <v>0.126</v>
      </c>
      <c r="AP4" s="40">
        <v>0</v>
      </c>
      <c r="AQ4" s="39">
        <v>0</v>
      </c>
      <c r="AR4" s="38">
        <f t="shared" si="7"/>
        <v>0</v>
      </c>
      <c r="AS4" s="38">
        <f t="shared" si="8"/>
        <v>0.126</v>
      </c>
      <c r="AT4" s="38">
        <f t="shared" si="9"/>
        <v>1.4206500000000002</v>
      </c>
      <c r="AU4" s="57">
        <f t="shared" si="10"/>
        <v>0.32349999999999995</v>
      </c>
      <c r="AV4" s="58">
        <v>2.1</v>
      </c>
      <c r="AW4" s="59">
        <v>4.99</v>
      </c>
      <c r="AX4" s="57">
        <f t="shared" si="11"/>
        <v>0.57915831663326656</v>
      </c>
      <c r="AY4" s="60">
        <v>2350</v>
      </c>
      <c r="AZ4" s="61">
        <f t="shared" si="12"/>
        <v>3338.5275000000006</v>
      </c>
      <c r="BA4" s="53">
        <f t="shared" si="13"/>
        <v>4935</v>
      </c>
      <c r="BB4" s="53">
        <f t="shared" si="14"/>
        <v>11726.5</v>
      </c>
      <c r="BC4" s="62">
        <v>4.28</v>
      </c>
      <c r="BD4" s="42"/>
      <c r="BE4" s="42"/>
      <c r="BF4" s="63"/>
      <c r="BG4" s="63"/>
      <c r="BH4" s="63"/>
    </row>
    <row r="5" spans="1:60" s="64" customFormat="1" ht="99" customHeight="1">
      <c r="A5" s="41">
        <v>38</v>
      </c>
      <c r="B5" s="42"/>
      <c r="C5" s="42"/>
      <c r="D5" s="42" t="s">
        <v>64</v>
      </c>
      <c r="E5" s="43" t="s">
        <v>65</v>
      </c>
      <c r="F5" s="43" t="s">
        <v>60</v>
      </c>
      <c r="G5" s="44" t="s">
        <v>80</v>
      </c>
      <c r="H5" s="45" t="s">
        <v>81</v>
      </c>
      <c r="I5" s="44" t="s">
        <v>68</v>
      </c>
      <c r="J5" s="46" t="s">
        <v>69</v>
      </c>
      <c r="K5" s="47" t="s">
        <v>70</v>
      </c>
      <c r="L5" s="44" t="s">
        <v>61</v>
      </c>
      <c r="M5" s="44" t="s">
        <v>82</v>
      </c>
      <c r="N5" s="42"/>
      <c r="O5" s="48" t="s">
        <v>83</v>
      </c>
      <c r="P5" s="48"/>
      <c r="Q5" s="42"/>
      <c r="R5" s="65">
        <f>'[13]AmyLi 7.25'!$Q$6</f>
        <v>1.1499999999999999</v>
      </c>
      <c r="S5" s="33" t="s">
        <v>62</v>
      </c>
      <c r="T5" s="43"/>
      <c r="U5" s="50">
        <v>39.5</v>
      </c>
      <c r="V5" s="50">
        <v>29.5</v>
      </c>
      <c r="W5" s="50">
        <v>37.5</v>
      </c>
      <c r="X5" s="50">
        <v>39.5</v>
      </c>
      <c r="Y5" s="50">
        <v>29.5</v>
      </c>
      <c r="Z5" s="50">
        <v>37.5</v>
      </c>
      <c r="AA5" s="51"/>
      <c r="AB5" s="52">
        <v>24</v>
      </c>
      <c r="AC5" s="35">
        <f t="shared" si="0"/>
        <v>4.3696875000000003E-2</v>
      </c>
      <c r="AD5" s="34">
        <v>53</v>
      </c>
      <c r="AE5" s="36">
        <f t="shared" si="1"/>
        <v>29109.633125938639</v>
      </c>
      <c r="AF5" s="37">
        <v>2250</v>
      </c>
      <c r="AG5" s="53"/>
      <c r="AH5" s="54" t="s">
        <v>73</v>
      </c>
      <c r="AI5" s="55">
        <f t="shared" si="2"/>
        <v>0.23300000000000001</v>
      </c>
      <c r="AJ5" s="38">
        <f t="shared" si="3"/>
        <v>0.26795000000000002</v>
      </c>
      <c r="AK5" s="38">
        <f t="shared" si="4"/>
        <v>1.4179499999999998</v>
      </c>
      <c r="AL5" s="39">
        <v>0</v>
      </c>
      <c r="AM5" s="38">
        <f t="shared" si="5"/>
        <v>0</v>
      </c>
      <c r="AN5" s="56">
        <v>0.06</v>
      </c>
      <c r="AO5" s="38">
        <f t="shared" si="6"/>
        <v>0.13200000000000001</v>
      </c>
      <c r="AP5" s="40">
        <v>0</v>
      </c>
      <c r="AQ5" s="39">
        <v>0</v>
      </c>
      <c r="AR5" s="38">
        <f t="shared" si="7"/>
        <v>0</v>
      </c>
      <c r="AS5" s="38">
        <f t="shared" si="8"/>
        <v>0.13200000000000001</v>
      </c>
      <c r="AT5" s="38">
        <f t="shared" si="9"/>
        <v>1.5499499999999999</v>
      </c>
      <c r="AU5" s="57">
        <f t="shared" si="10"/>
        <v>0.29547727272727281</v>
      </c>
      <c r="AV5" s="58">
        <v>2.2000000000000002</v>
      </c>
      <c r="AW5" s="59">
        <v>4.99</v>
      </c>
      <c r="AX5" s="57">
        <f t="shared" si="11"/>
        <v>0.5591182364729459</v>
      </c>
      <c r="AY5" s="60">
        <v>2350</v>
      </c>
      <c r="AZ5" s="61">
        <f t="shared" si="12"/>
        <v>3642.3824999999997</v>
      </c>
      <c r="BA5" s="53">
        <f t="shared" si="13"/>
        <v>5170</v>
      </c>
      <c r="BB5" s="53">
        <f t="shared" si="14"/>
        <v>11726.5</v>
      </c>
      <c r="BC5" s="62">
        <v>4.28</v>
      </c>
      <c r="BD5" s="42"/>
      <c r="BE5" s="42"/>
      <c r="BF5" s="63"/>
      <c r="BG5" s="63"/>
      <c r="BH5" s="63"/>
    </row>
    <row r="6" spans="1:60" s="64" customFormat="1" ht="99" customHeight="1">
      <c r="A6" s="41">
        <v>38</v>
      </c>
      <c r="B6" s="42"/>
      <c r="C6" s="42"/>
      <c r="D6" s="42" t="s">
        <v>64</v>
      </c>
      <c r="E6" s="43" t="s">
        <v>65</v>
      </c>
      <c r="F6" s="43" t="s">
        <v>60</v>
      </c>
      <c r="G6" s="44" t="s">
        <v>84</v>
      </c>
      <c r="H6" s="45" t="s">
        <v>85</v>
      </c>
      <c r="I6" s="44" t="s">
        <v>68</v>
      </c>
      <c r="J6" s="46" t="s">
        <v>69</v>
      </c>
      <c r="K6" s="47" t="s">
        <v>70</v>
      </c>
      <c r="L6" s="44" t="s">
        <v>61</v>
      </c>
      <c r="M6" s="44" t="s">
        <v>86</v>
      </c>
      <c r="N6" s="42"/>
      <c r="O6" s="48" t="s">
        <v>87</v>
      </c>
      <c r="P6" s="48"/>
      <c r="Q6" s="42"/>
      <c r="R6" s="65">
        <f>'[13]AmyLi 7.25'!$Q$6</f>
        <v>1.1499999999999999</v>
      </c>
      <c r="S6" s="33" t="s">
        <v>62</v>
      </c>
      <c r="T6" s="43"/>
      <c r="U6" s="50">
        <v>39.5</v>
      </c>
      <c r="V6" s="50">
        <v>29.5</v>
      </c>
      <c r="W6" s="50">
        <v>37.5</v>
      </c>
      <c r="X6" s="50">
        <v>39.5</v>
      </c>
      <c r="Y6" s="50">
        <v>29.5</v>
      </c>
      <c r="Z6" s="50">
        <v>37.5</v>
      </c>
      <c r="AA6" s="51"/>
      <c r="AB6" s="52">
        <v>24</v>
      </c>
      <c r="AC6" s="35">
        <f t="shared" si="0"/>
        <v>4.3696875000000003E-2</v>
      </c>
      <c r="AD6" s="34">
        <v>53</v>
      </c>
      <c r="AE6" s="36">
        <f t="shared" si="1"/>
        <v>29109.633125938639</v>
      </c>
      <c r="AF6" s="37">
        <v>2250</v>
      </c>
      <c r="AG6" s="53"/>
      <c r="AH6" s="54" t="s">
        <v>73</v>
      </c>
      <c r="AI6" s="55">
        <f t="shared" si="2"/>
        <v>0.23300000000000001</v>
      </c>
      <c r="AJ6" s="38">
        <f t="shared" si="3"/>
        <v>0.26795000000000002</v>
      </c>
      <c r="AK6" s="38">
        <f t="shared" si="4"/>
        <v>1.4179499999999998</v>
      </c>
      <c r="AL6" s="39">
        <v>0</v>
      </c>
      <c r="AM6" s="38">
        <f t="shared" si="5"/>
        <v>0</v>
      </c>
      <c r="AN6" s="56">
        <v>0.06</v>
      </c>
      <c r="AO6" s="38">
        <f t="shared" si="6"/>
        <v>0.13200000000000001</v>
      </c>
      <c r="AP6" s="40">
        <v>0</v>
      </c>
      <c r="AQ6" s="39">
        <v>0</v>
      </c>
      <c r="AR6" s="38">
        <f t="shared" si="7"/>
        <v>0</v>
      </c>
      <c r="AS6" s="38">
        <f t="shared" si="8"/>
        <v>0.13200000000000001</v>
      </c>
      <c r="AT6" s="38">
        <f t="shared" si="9"/>
        <v>1.5499499999999999</v>
      </c>
      <c r="AU6" s="57">
        <f t="shared" si="10"/>
        <v>0.29547727272727281</v>
      </c>
      <c r="AV6" s="58">
        <v>2.2000000000000002</v>
      </c>
      <c r="AW6" s="59">
        <v>4.99</v>
      </c>
      <c r="AX6" s="57">
        <f t="shared" si="11"/>
        <v>0.5591182364729459</v>
      </c>
      <c r="AY6" s="60">
        <v>2350</v>
      </c>
      <c r="AZ6" s="61">
        <f t="shared" si="12"/>
        <v>3642.3824999999997</v>
      </c>
      <c r="BA6" s="53">
        <f t="shared" si="13"/>
        <v>5170</v>
      </c>
      <c r="BB6" s="53">
        <f t="shared" si="14"/>
        <v>11726.5</v>
      </c>
      <c r="BC6" s="62">
        <v>4.28</v>
      </c>
      <c r="BD6" s="42"/>
      <c r="BE6" s="42"/>
      <c r="BF6" s="63"/>
      <c r="BG6" s="63"/>
      <c r="BH6" s="63"/>
    </row>
    <row r="7" spans="1:60" s="64" customFormat="1" ht="99.95" customHeight="1">
      <c r="A7" s="41">
        <v>39</v>
      </c>
      <c r="B7" s="42"/>
      <c r="C7" s="42"/>
      <c r="D7" s="42" t="s">
        <v>63</v>
      </c>
      <c r="E7" s="43" t="s">
        <v>88</v>
      </c>
      <c r="F7" s="43" t="s">
        <v>60</v>
      </c>
      <c r="G7" s="44" t="s">
        <v>89</v>
      </c>
      <c r="H7" s="66" t="s">
        <v>90</v>
      </c>
      <c r="I7" s="44" t="s">
        <v>68</v>
      </c>
      <c r="J7" s="46" t="s">
        <v>69</v>
      </c>
      <c r="K7" s="47" t="s">
        <v>70</v>
      </c>
      <c r="L7" s="44" t="s">
        <v>61</v>
      </c>
      <c r="M7" s="44" t="s">
        <v>91</v>
      </c>
      <c r="N7" s="42"/>
      <c r="O7" s="48" t="s">
        <v>92</v>
      </c>
      <c r="P7" s="48"/>
      <c r="Q7" s="42"/>
      <c r="R7" s="67">
        <v>1.6</v>
      </c>
      <c r="S7" s="33" t="s">
        <v>62</v>
      </c>
      <c r="T7" s="43"/>
      <c r="U7" s="50">
        <v>39.5</v>
      </c>
      <c r="V7" s="50">
        <v>29.5</v>
      </c>
      <c r="W7" s="50">
        <v>37.5</v>
      </c>
      <c r="X7" s="50">
        <v>39.5</v>
      </c>
      <c r="Y7" s="50">
        <v>29.5</v>
      </c>
      <c r="Z7" s="50">
        <v>37.5</v>
      </c>
      <c r="AA7" s="51"/>
      <c r="AB7" s="52">
        <v>24</v>
      </c>
      <c r="AC7" s="35">
        <f t="shared" si="0"/>
        <v>4.3696875000000003E-2</v>
      </c>
      <c r="AD7" s="34">
        <v>53</v>
      </c>
      <c r="AE7" s="36">
        <f t="shared" si="1"/>
        <v>29109.633125938639</v>
      </c>
      <c r="AF7" s="37">
        <v>2250</v>
      </c>
      <c r="AG7" s="53"/>
      <c r="AH7" s="54" t="s">
        <v>73</v>
      </c>
      <c r="AI7" s="55">
        <f t="shared" si="2"/>
        <v>0.23300000000000001</v>
      </c>
      <c r="AJ7" s="38">
        <f t="shared" si="3"/>
        <v>0.37280000000000002</v>
      </c>
      <c r="AK7" s="38">
        <f t="shared" si="4"/>
        <v>1.9728000000000001</v>
      </c>
      <c r="AL7" s="39">
        <v>0</v>
      </c>
      <c r="AM7" s="38">
        <f t="shared" si="5"/>
        <v>0</v>
      </c>
      <c r="AN7" s="56">
        <v>0.05</v>
      </c>
      <c r="AO7" s="38">
        <f t="shared" si="6"/>
        <v>0.16250000000000001</v>
      </c>
      <c r="AP7" s="40">
        <v>0</v>
      </c>
      <c r="AQ7" s="39">
        <v>0</v>
      </c>
      <c r="AR7" s="38">
        <f t="shared" si="7"/>
        <v>0</v>
      </c>
      <c r="AS7" s="38">
        <f t="shared" si="8"/>
        <v>0.16250000000000001</v>
      </c>
      <c r="AT7" s="38">
        <f t="shared" si="9"/>
        <v>2.1353</v>
      </c>
      <c r="AU7" s="57">
        <f t="shared" si="10"/>
        <v>0.34298461538461539</v>
      </c>
      <c r="AV7" s="68">
        <v>3.25</v>
      </c>
      <c r="AW7" s="59">
        <v>6.99</v>
      </c>
      <c r="AX7" s="57">
        <f t="shared" si="11"/>
        <v>0.53505007153075823</v>
      </c>
      <c r="AY7" s="69">
        <v>0</v>
      </c>
      <c r="AZ7" s="61">
        <f t="shared" si="12"/>
        <v>0</v>
      </c>
      <c r="BA7" s="53">
        <f t="shared" si="13"/>
        <v>0</v>
      </c>
      <c r="BB7" s="53">
        <f t="shared" si="14"/>
        <v>0</v>
      </c>
      <c r="BC7" s="62">
        <f t="shared" ref="BC2:BC7" si="15">IF(U7="","",U7*V7*W7/1000000/AB7*AY7)</f>
        <v>0</v>
      </c>
      <c r="BD7" s="42"/>
      <c r="BE7" s="70" t="s">
        <v>93</v>
      </c>
      <c r="BF7" s="63"/>
      <c r="BG7" s="63"/>
      <c r="BH7" s="63"/>
    </row>
  </sheetData>
  <sheetProtection insertRows="0" deleteRows="0" sort="0"/>
  <protectedRanges>
    <protectedRange sqref="AJ2:AU7 AG2:AG7 I2:I7 L2:N7 A2:G7 P5:Q6 P2:AB4 P7:R7 A8:J219 L8:AV219 S5:AB7 AC2:AE7 AW2:AY7 BC2:BC7" name="Range1"/>
    <protectedRange sqref="AF2:AF7" name="Range1_3"/>
    <protectedRange sqref="K2:K246" name="Range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[14]ValueSelect!#REF!</xm:f>
          </x14:formula1>
          <xm:sqref>D2:D7</xm:sqref>
        </x14:dataValidation>
        <x14:dataValidation type="list" allowBlank="1" showInputMessage="1" showErrorMessage="1">
          <x14:formula1>
            <xm:f>[14]Data!#REF!</xm:f>
          </x14:formula1>
          <xm:sqref>S2:S7</xm:sqref>
        </x14:dataValidation>
        <x14:dataValidation type="list" allowBlank="1" showInputMessage="1" showErrorMessage="1">
          <x14:formula1>
            <xm:f>[14]ValueSelect!#REF!</xm:f>
          </x14:formula1>
          <xm:sqref>BF2:BF7</xm:sqref>
        </x14:dataValidation>
        <x14:dataValidation type="list" allowBlank="1" showInputMessage="1" showErrorMessage="1">
          <x14:formula1>
            <xm:f>[14]Data!#REF!</xm:f>
          </x14:formula1>
          <xm:sqref>BG2:BG7</xm:sqref>
        </x14:dataValidation>
        <x14:dataValidation type="list" allowBlank="1" showInputMessage="1" showErrorMessage="1">
          <x14:formula1>
            <xm:f>[14]ValueSelect!#REF!</xm:f>
          </x14:formula1>
          <xm:sqref>BH2:BH7</xm:sqref>
        </x14:dataValidation>
        <x14:dataValidation type="list" allowBlank="1" showInputMessage="1" showErrorMessage="1">
          <x14:formula1>
            <xm:f>[14]ValueSelect!#REF!</xm:f>
          </x14:formula1>
          <xm:sqref>E2:E7</xm:sqref>
        </x14:dataValidation>
        <x14:dataValidation type="list" allowBlank="1" showInputMessage="1" showErrorMessage="1">
          <x14:formula1>
            <xm:f>[14]ValueSelect!#REF!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-20pt Tariff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2026-01-22T05:10:15Z</dcterms:created>
  <dcterms:modified xsi:type="dcterms:W3CDTF">2026-01-22T05:15:32Z</dcterms:modified>
</cp:coreProperties>
</file>