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3" i="1" l="1"/>
  <c r="BD43" i="1"/>
  <c r="BC43" i="1"/>
  <c r="AS43" i="1"/>
  <c r="AP43" i="1"/>
  <c r="AN43" i="1"/>
  <c r="AD43" i="1"/>
  <c r="AF43" i="1" s="1"/>
  <c r="AH43" i="1" s="1"/>
  <c r="S43" i="1"/>
  <c r="AK43" i="1" s="1"/>
  <c r="BE42" i="1"/>
  <c r="BD42" i="1"/>
  <c r="BC42" i="1"/>
  <c r="AS42" i="1"/>
  <c r="AP42" i="1"/>
  <c r="AN42" i="1"/>
  <c r="AD42" i="1"/>
  <c r="AF42" i="1" s="1"/>
  <c r="AH42" i="1" s="1"/>
  <c r="S42" i="1"/>
  <c r="AK42" i="1" s="1"/>
  <c r="BE41" i="1"/>
  <c r="BD41" i="1"/>
  <c r="BC41" i="1"/>
  <c r="AS41" i="1"/>
  <c r="AP41" i="1"/>
  <c r="AN41" i="1"/>
  <c r="AD41" i="1"/>
  <c r="AF41" i="1" s="1"/>
  <c r="AH41" i="1" s="1"/>
  <c r="S41" i="1"/>
  <c r="BE40" i="1"/>
  <c r="BD40" i="1"/>
  <c r="BC40" i="1"/>
  <c r="AS40" i="1"/>
  <c r="AP40" i="1"/>
  <c r="AN40" i="1"/>
  <c r="AD40" i="1"/>
  <c r="AF40" i="1" s="1"/>
  <c r="AH40" i="1" s="1"/>
  <c r="S40" i="1"/>
  <c r="BE39" i="1"/>
  <c r="BD39" i="1"/>
  <c r="BC39" i="1"/>
  <c r="AS39" i="1"/>
  <c r="AP39" i="1"/>
  <c r="AN39" i="1"/>
  <c r="AD39" i="1"/>
  <c r="AF39" i="1" s="1"/>
  <c r="AH39" i="1" s="1"/>
  <c r="S39" i="1"/>
  <c r="BE38" i="1"/>
  <c r="BD38" i="1"/>
  <c r="BC38" i="1"/>
  <c r="AS38" i="1"/>
  <c r="AP38" i="1"/>
  <c r="AN38" i="1"/>
  <c r="AD38" i="1"/>
  <c r="AF38" i="1" s="1"/>
  <c r="AH38" i="1" s="1"/>
  <c r="S38" i="1"/>
  <c r="BE37" i="1"/>
  <c r="BD37" i="1"/>
  <c r="BC37" i="1"/>
  <c r="AS37" i="1"/>
  <c r="AP37" i="1"/>
  <c r="AN37" i="1"/>
  <c r="AD37" i="1"/>
  <c r="AF37" i="1" s="1"/>
  <c r="AH37" i="1" s="1"/>
  <c r="S37" i="1"/>
  <c r="AK37" i="1" s="1"/>
  <c r="BE36" i="1"/>
  <c r="BD36" i="1"/>
  <c r="BC36" i="1"/>
  <c r="AS36" i="1"/>
  <c r="AP36" i="1"/>
  <c r="AN36" i="1"/>
  <c r="AD36" i="1"/>
  <c r="AF36" i="1" s="1"/>
  <c r="AH36" i="1" s="1"/>
  <c r="S36" i="1"/>
  <c r="BE35" i="1"/>
  <c r="BD35" i="1"/>
  <c r="BC35" i="1"/>
  <c r="AS35" i="1"/>
  <c r="AP35" i="1"/>
  <c r="AN35" i="1"/>
  <c r="AD35" i="1"/>
  <c r="AF35" i="1" s="1"/>
  <c r="AH35" i="1" s="1"/>
  <c r="S35" i="1"/>
  <c r="AK35" i="1" s="1"/>
  <c r="BE34" i="1"/>
  <c r="BD34" i="1"/>
  <c r="BC34" i="1"/>
  <c r="AS34" i="1"/>
  <c r="AP34" i="1"/>
  <c r="AN34" i="1"/>
  <c r="AD34" i="1"/>
  <c r="AF34" i="1" s="1"/>
  <c r="AH34" i="1" s="1"/>
  <c r="S34" i="1"/>
  <c r="BE33" i="1"/>
  <c r="BD33" i="1"/>
  <c r="BC33" i="1"/>
  <c r="AS33" i="1"/>
  <c r="AP33" i="1"/>
  <c r="AN33" i="1"/>
  <c r="AD33" i="1"/>
  <c r="AF33" i="1" s="1"/>
  <c r="AH33" i="1" s="1"/>
  <c r="S33" i="1"/>
  <c r="AK33" i="1" s="1"/>
  <c r="BE32" i="1"/>
  <c r="BD32" i="1"/>
  <c r="BC32" i="1"/>
  <c r="AS32" i="1"/>
  <c r="AP32" i="1"/>
  <c r="AN32" i="1"/>
  <c r="AD32" i="1"/>
  <c r="AF32" i="1" s="1"/>
  <c r="AH32" i="1" s="1"/>
  <c r="S32" i="1"/>
  <c r="AK32" i="1" s="1"/>
  <c r="BE31" i="1"/>
  <c r="BD31" i="1"/>
  <c r="BC31" i="1"/>
  <c r="AS31" i="1"/>
  <c r="AP31" i="1"/>
  <c r="AN31" i="1"/>
  <c r="AD31" i="1"/>
  <c r="AF31" i="1" s="1"/>
  <c r="AH31" i="1" s="1"/>
  <c r="S31" i="1"/>
  <c r="BE30" i="1"/>
  <c r="BD30" i="1"/>
  <c r="BC30" i="1"/>
  <c r="AS30" i="1"/>
  <c r="AP30" i="1"/>
  <c r="AN30" i="1"/>
  <c r="AD30" i="1"/>
  <c r="AF30" i="1" s="1"/>
  <c r="AH30" i="1" s="1"/>
  <c r="S30" i="1"/>
  <c r="AK30" i="1" s="1"/>
  <c r="BE29" i="1"/>
  <c r="BD29" i="1"/>
  <c r="BC29" i="1"/>
  <c r="AS29" i="1"/>
  <c r="AP29" i="1"/>
  <c r="AN29" i="1"/>
  <c r="AD29" i="1"/>
  <c r="AF29" i="1" s="1"/>
  <c r="AH29" i="1" s="1"/>
  <c r="S29" i="1"/>
  <c r="AK29" i="1" s="1"/>
  <c r="BE28" i="1"/>
  <c r="BD28" i="1"/>
  <c r="BC28" i="1"/>
  <c r="AS28" i="1"/>
  <c r="AP28" i="1"/>
  <c r="AN28" i="1"/>
  <c r="AD28" i="1"/>
  <c r="AF28" i="1" s="1"/>
  <c r="AH28" i="1" s="1"/>
  <c r="S28" i="1"/>
  <c r="AK28" i="1" s="1"/>
  <c r="BE27" i="1"/>
  <c r="BD27" i="1"/>
  <c r="BC27" i="1"/>
  <c r="AS27" i="1"/>
  <c r="AP27" i="1"/>
  <c r="AN27" i="1"/>
  <c r="AD27" i="1"/>
  <c r="AF27" i="1" s="1"/>
  <c r="AH27" i="1" s="1"/>
  <c r="S27" i="1"/>
  <c r="BE26" i="1"/>
  <c r="BD26" i="1"/>
  <c r="BC26" i="1"/>
  <c r="AS26" i="1"/>
  <c r="AP26" i="1"/>
  <c r="AN26" i="1"/>
  <c r="AD26" i="1"/>
  <c r="AF26" i="1" s="1"/>
  <c r="AH26" i="1" s="1"/>
  <c r="S26" i="1"/>
  <c r="AK26" i="1" s="1"/>
  <c r="BE25" i="1"/>
  <c r="BD25" i="1"/>
  <c r="BC25" i="1"/>
  <c r="AS25" i="1"/>
  <c r="AP25" i="1"/>
  <c r="AN25" i="1"/>
  <c r="AD25" i="1"/>
  <c r="AF25" i="1" s="1"/>
  <c r="AH25" i="1" s="1"/>
  <c r="S25" i="1"/>
  <c r="BE24" i="1"/>
  <c r="BD24" i="1"/>
  <c r="BC24" i="1"/>
  <c r="AS24" i="1"/>
  <c r="AP24" i="1"/>
  <c r="AN24" i="1"/>
  <c r="AD24" i="1"/>
  <c r="AF24" i="1" s="1"/>
  <c r="AH24" i="1" s="1"/>
  <c r="S24" i="1"/>
  <c r="AK24" i="1" s="1"/>
  <c r="BE23" i="1"/>
  <c r="BD23" i="1"/>
  <c r="BC23" i="1"/>
  <c r="AS23" i="1"/>
  <c r="AP23" i="1"/>
  <c r="AN23" i="1"/>
  <c r="AD23" i="1"/>
  <c r="AF23" i="1" s="1"/>
  <c r="AH23" i="1" s="1"/>
  <c r="S23" i="1"/>
  <c r="AK23" i="1" s="1"/>
  <c r="BE22" i="1"/>
  <c r="BD22" i="1"/>
  <c r="BC22" i="1"/>
  <c r="AS22" i="1"/>
  <c r="AP22" i="1"/>
  <c r="AN22" i="1"/>
  <c r="AD22" i="1"/>
  <c r="AF22" i="1" s="1"/>
  <c r="AH22" i="1" s="1"/>
  <c r="S22" i="1"/>
  <c r="AK22" i="1" s="1"/>
  <c r="BE21" i="1"/>
  <c r="BD21" i="1"/>
  <c r="BC21" i="1"/>
  <c r="AS21" i="1"/>
  <c r="AP21" i="1"/>
  <c r="AN21" i="1"/>
  <c r="AD21" i="1"/>
  <c r="AF21" i="1" s="1"/>
  <c r="AH21" i="1" s="1"/>
  <c r="S21" i="1"/>
  <c r="BE20" i="1"/>
  <c r="BD20" i="1"/>
  <c r="BC20" i="1"/>
  <c r="AS20" i="1"/>
  <c r="AP20" i="1"/>
  <c r="AN20" i="1"/>
  <c r="AD20" i="1"/>
  <c r="AF20" i="1" s="1"/>
  <c r="AH20" i="1" s="1"/>
  <c r="S20" i="1"/>
  <c r="BE19" i="1"/>
  <c r="BD19" i="1"/>
  <c r="BC19" i="1"/>
  <c r="AS19" i="1"/>
  <c r="AP19" i="1"/>
  <c r="AN19" i="1"/>
  <c r="AD19" i="1"/>
  <c r="AF19" i="1" s="1"/>
  <c r="AH19" i="1" s="1"/>
  <c r="S19" i="1"/>
  <c r="BE18" i="1"/>
  <c r="BD18" i="1"/>
  <c r="BC18" i="1"/>
  <c r="AS18" i="1"/>
  <c r="AP18" i="1"/>
  <c r="AN18" i="1"/>
  <c r="AD18" i="1"/>
  <c r="AF18" i="1" s="1"/>
  <c r="S18" i="1"/>
  <c r="AK18" i="1" s="1"/>
  <c r="AL18" i="1" s="1"/>
  <c r="BE17" i="1"/>
  <c r="BD17" i="1"/>
  <c r="BC17" i="1"/>
  <c r="AS17" i="1"/>
  <c r="AP17" i="1"/>
  <c r="AN17" i="1"/>
  <c r="AD17" i="1"/>
  <c r="AF17" i="1" s="1"/>
  <c r="S17" i="1"/>
  <c r="AK17" i="1" s="1"/>
  <c r="BE16" i="1"/>
  <c r="BD16" i="1"/>
  <c r="BC16" i="1"/>
  <c r="AS16" i="1"/>
  <c r="AP16" i="1"/>
  <c r="AN16" i="1"/>
  <c r="AD16" i="1"/>
  <c r="AF16" i="1" s="1"/>
  <c r="S16" i="1"/>
  <c r="AK16" i="1" s="1"/>
  <c r="AL16" i="1" s="1"/>
  <c r="BE15" i="1"/>
  <c r="BD15" i="1"/>
  <c r="BC15" i="1"/>
  <c r="AS15" i="1"/>
  <c r="AP15" i="1"/>
  <c r="AN15" i="1"/>
  <c r="AD15" i="1"/>
  <c r="AF15" i="1" s="1"/>
  <c r="S15" i="1"/>
  <c r="AK15" i="1" s="1"/>
  <c r="BE14" i="1"/>
  <c r="BD14" i="1"/>
  <c r="BC14" i="1"/>
  <c r="AS14" i="1"/>
  <c r="AP14" i="1"/>
  <c r="AN14" i="1"/>
  <c r="AD14" i="1"/>
  <c r="AF14" i="1" s="1"/>
  <c r="AH14" i="1" s="1"/>
  <c r="S14" i="1"/>
  <c r="AK14" i="1" s="1"/>
  <c r="BE13" i="1"/>
  <c r="BD13" i="1"/>
  <c r="BC13" i="1"/>
  <c r="AS13" i="1"/>
  <c r="AP13" i="1"/>
  <c r="AN13" i="1"/>
  <c r="AD13" i="1"/>
  <c r="AF13" i="1" s="1"/>
  <c r="AH13" i="1" s="1"/>
  <c r="S13" i="1"/>
  <c r="AK13" i="1" s="1"/>
  <c r="BE12" i="1"/>
  <c r="BD12" i="1"/>
  <c r="BC12" i="1"/>
  <c r="AS12" i="1"/>
  <c r="AP12" i="1"/>
  <c r="AN12" i="1"/>
  <c r="AD12" i="1"/>
  <c r="AF12" i="1" s="1"/>
  <c r="AH12" i="1" s="1"/>
  <c r="S12" i="1"/>
  <c r="AK12" i="1" s="1"/>
  <c r="BE11" i="1"/>
  <c r="BD11" i="1"/>
  <c r="BC11" i="1"/>
  <c r="AS11" i="1"/>
  <c r="AP11" i="1"/>
  <c r="AN11" i="1"/>
  <c r="AD11" i="1"/>
  <c r="AF11" i="1" s="1"/>
  <c r="AH11" i="1" s="1"/>
  <c r="S11" i="1"/>
  <c r="BE10" i="1"/>
  <c r="BD10" i="1"/>
  <c r="BC10" i="1"/>
  <c r="AS10" i="1"/>
  <c r="AP10" i="1"/>
  <c r="AN10" i="1"/>
  <c r="AD10" i="1"/>
  <c r="AF10" i="1" s="1"/>
  <c r="AH10" i="1" s="1"/>
  <c r="S10" i="1"/>
  <c r="AK10" i="1" s="1"/>
  <c r="BE9" i="1"/>
  <c r="BD9" i="1"/>
  <c r="BC9" i="1"/>
  <c r="AS9" i="1"/>
  <c r="AP9" i="1"/>
  <c r="AN9" i="1"/>
  <c r="AD9" i="1"/>
  <c r="AF9" i="1" s="1"/>
  <c r="AH9" i="1" s="1"/>
  <c r="S9" i="1"/>
  <c r="AK9" i="1" s="1"/>
  <c r="BE8" i="1"/>
  <c r="BD8" i="1"/>
  <c r="BC8" i="1"/>
  <c r="AS8" i="1"/>
  <c r="AP8" i="1"/>
  <c r="AN8" i="1"/>
  <c r="AD8" i="1"/>
  <c r="AF8" i="1" s="1"/>
  <c r="AH8" i="1" s="1"/>
  <c r="S8" i="1"/>
  <c r="AK8" i="1" s="1"/>
  <c r="BE7" i="1"/>
  <c r="BD7" i="1"/>
  <c r="BC7" i="1"/>
  <c r="AS7" i="1"/>
  <c r="AP7" i="1"/>
  <c r="AN7" i="1"/>
  <c r="AD7" i="1"/>
  <c r="AF7" i="1" s="1"/>
  <c r="AH7" i="1" s="1"/>
  <c r="S7" i="1"/>
  <c r="AK7" i="1" s="1"/>
  <c r="BE6" i="1"/>
  <c r="BD6" i="1"/>
  <c r="BC6" i="1"/>
  <c r="AS6" i="1"/>
  <c r="AP6" i="1"/>
  <c r="AN6" i="1"/>
  <c r="AD6" i="1"/>
  <c r="AF6" i="1" s="1"/>
  <c r="AH6" i="1" s="1"/>
  <c r="S6" i="1"/>
  <c r="AK6" i="1" s="1"/>
  <c r="BE5" i="1"/>
  <c r="BD5" i="1"/>
  <c r="BC5" i="1"/>
  <c r="AS5" i="1"/>
  <c r="AP5" i="1"/>
  <c r="AN5" i="1"/>
  <c r="AD5" i="1"/>
  <c r="AF5" i="1" s="1"/>
  <c r="AH5" i="1" s="1"/>
  <c r="S5" i="1"/>
  <c r="AK5" i="1" s="1"/>
  <c r="BE4" i="1"/>
  <c r="BD4" i="1"/>
  <c r="BC4" i="1"/>
  <c r="AS4" i="1"/>
  <c r="AP4" i="1"/>
  <c r="AN4" i="1"/>
  <c r="AD4" i="1"/>
  <c r="AF4" i="1" s="1"/>
  <c r="AH4" i="1" s="1"/>
  <c r="S4" i="1"/>
  <c r="AK4" i="1" s="1"/>
  <c r="I4" i="1"/>
  <c r="BE3" i="1"/>
  <c r="BD3" i="1"/>
  <c r="BC3" i="1"/>
  <c r="AS3" i="1"/>
  <c r="AP3" i="1"/>
  <c r="AN3" i="1"/>
  <c r="AD3" i="1"/>
  <c r="AF3" i="1" s="1"/>
  <c r="AH3" i="1" s="1"/>
  <c r="S3" i="1"/>
  <c r="I3" i="1"/>
  <c r="BE2" i="1"/>
  <c r="BD2" i="1"/>
  <c r="BC2" i="1"/>
  <c r="AS2" i="1"/>
  <c r="AP2" i="1"/>
  <c r="AN2" i="1"/>
  <c r="AD2" i="1"/>
  <c r="AF2" i="1" s="1"/>
  <c r="AH2" i="1" s="1"/>
  <c r="S2" i="1"/>
  <c r="AK2" i="1" s="1"/>
  <c r="I2" i="1"/>
  <c r="AL13" i="1" l="1"/>
  <c r="AT31" i="1"/>
  <c r="AL33" i="1"/>
  <c r="AL17" i="1"/>
  <c r="AT29" i="1"/>
  <c r="AT42" i="1"/>
  <c r="AT30" i="1"/>
  <c r="AL8" i="1"/>
  <c r="AL9" i="1"/>
  <c r="AL12" i="1"/>
  <c r="AT27" i="1"/>
  <c r="AL32" i="1"/>
  <c r="AT38" i="1"/>
  <c r="AL42" i="1"/>
  <c r="AT2" i="1"/>
  <c r="AT25" i="1"/>
  <c r="AT12" i="1"/>
  <c r="AT19" i="1"/>
  <c r="AT22" i="1"/>
  <c r="AT6" i="1"/>
  <c r="AT7" i="1"/>
  <c r="AT9" i="1"/>
  <c r="AT13" i="1"/>
  <c r="AU13" i="1" s="1"/>
  <c r="AT15" i="1"/>
  <c r="AT23" i="1"/>
  <c r="AK34" i="1"/>
  <c r="AL34" i="1" s="1"/>
  <c r="AL2" i="1"/>
  <c r="AT3" i="1"/>
  <c r="AT14" i="1"/>
  <c r="AT26" i="1"/>
  <c r="AT34" i="1"/>
  <c r="AK38" i="1"/>
  <c r="AL38" i="1" s="1"/>
  <c r="AL7" i="1"/>
  <c r="AK39" i="1"/>
  <c r="AL39" i="1" s="1"/>
  <c r="AT10" i="1"/>
  <c r="AL15" i="1"/>
  <c r="AT20" i="1"/>
  <c r="AT24" i="1"/>
  <c r="AL26" i="1"/>
  <c r="AL29" i="1"/>
  <c r="AT35" i="1"/>
  <c r="AT36" i="1"/>
  <c r="AT43" i="1"/>
  <c r="AT33" i="1"/>
  <c r="AL35" i="1"/>
  <c r="AT37" i="1"/>
  <c r="AT16" i="1"/>
  <c r="AU16" i="1" s="1"/>
  <c r="AT17" i="1"/>
  <c r="AT18" i="1"/>
  <c r="AU18" i="1" s="1"/>
  <c r="AL22" i="1"/>
  <c r="AL28" i="1"/>
  <c r="AT28" i="1"/>
  <c r="AT32" i="1"/>
  <c r="AL37" i="1"/>
  <c r="AT39" i="1"/>
  <c r="AL4" i="1"/>
  <c r="AL5" i="1"/>
  <c r="AT5" i="1"/>
  <c r="AT8" i="1"/>
  <c r="AL10" i="1"/>
  <c r="AL14" i="1"/>
  <c r="AK19" i="1"/>
  <c r="AL19" i="1" s="1"/>
  <c r="AL23" i="1"/>
  <c r="AK25" i="1"/>
  <c r="AL25" i="1" s="1"/>
  <c r="AK31" i="1"/>
  <c r="AL31" i="1" s="1"/>
  <c r="AU31" i="1" s="1"/>
  <c r="AL24" i="1"/>
  <c r="AT4" i="1"/>
  <c r="AL6" i="1"/>
  <c r="AK20" i="1"/>
  <c r="AL20" i="1" s="1"/>
  <c r="AK27" i="1"/>
  <c r="AL27" i="1" s="1"/>
  <c r="AL30" i="1"/>
  <c r="AK3" i="1"/>
  <c r="AL3" i="1" s="1"/>
  <c r="AK11" i="1"/>
  <c r="AL11" i="1" s="1"/>
  <c r="AK21" i="1"/>
  <c r="AL21" i="1" s="1"/>
  <c r="AK40" i="1"/>
  <c r="AL40" i="1" s="1"/>
  <c r="AT11" i="1"/>
  <c r="AT21" i="1"/>
  <c r="AK36" i="1"/>
  <c r="AL36" i="1" s="1"/>
  <c r="AK41" i="1"/>
  <c r="AL41" i="1" s="1"/>
  <c r="AT40" i="1"/>
  <c r="AL43" i="1"/>
  <c r="AT41" i="1"/>
  <c r="AU29" i="1" l="1"/>
  <c r="BB29" i="1" s="1"/>
  <c r="AU24" i="1"/>
  <c r="AU12" i="1"/>
  <c r="AU38" i="1"/>
  <c r="AV38" i="1" s="1"/>
  <c r="AU10" i="1"/>
  <c r="AV10" i="1" s="1"/>
  <c r="AU15" i="1"/>
  <c r="BB15" i="1" s="1"/>
  <c r="AU37" i="1"/>
  <c r="AV37" i="1" s="1"/>
  <c r="AU27" i="1"/>
  <c r="AV27" i="1" s="1"/>
  <c r="AU9" i="1"/>
  <c r="BB9" i="1" s="1"/>
  <c r="AU33" i="1"/>
  <c r="BB33" i="1" s="1"/>
  <c r="AU2" i="1"/>
  <c r="AU42" i="1"/>
  <c r="BB42" i="1" s="1"/>
  <c r="AU8" i="1"/>
  <c r="BB8" i="1" s="1"/>
  <c r="AU20" i="1"/>
  <c r="AV20" i="1" s="1"/>
  <c r="AU22" i="1"/>
  <c r="BB22" i="1" s="1"/>
  <c r="AU35" i="1"/>
  <c r="AV35" i="1" s="1"/>
  <c r="AU17" i="1"/>
  <c r="AU30" i="1"/>
  <c r="BB30" i="1" s="1"/>
  <c r="AU6" i="1"/>
  <c r="AV6" i="1" s="1"/>
  <c r="AU34" i="1"/>
  <c r="BB34" i="1" s="1"/>
  <c r="AU21" i="1"/>
  <c r="BB21" i="1" s="1"/>
  <c r="AU23" i="1"/>
  <c r="AV23" i="1" s="1"/>
  <c r="AV29" i="1"/>
  <c r="AU25" i="1"/>
  <c r="AV25" i="1" s="1"/>
  <c r="AU32" i="1"/>
  <c r="BB32" i="1" s="1"/>
  <c r="AU7" i="1"/>
  <c r="AU39" i="1"/>
  <c r="BB39" i="1" s="1"/>
  <c r="AU11" i="1"/>
  <c r="AV11" i="1" s="1"/>
  <c r="AU40" i="1"/>
  <c r="AV40" i="1" s="1"/>
  <c r="AU19" i="1"/>
  <c r="AV19" i="1" s="1"/>
  <c r="AV18" i="1"/>
  <c r="BB18" i="1"/>
  <c r="BB13" i="1"/>
  <c r="AV13" i="1"/>
  <c r="AV16" i="1"/>
  <c r="BB16" i="1"/>
  <c r="BB37" i="1"/>
  <c r="AU28" i="1"/>
  <c r="AU43" i="1"/>
  <c r="AV43" i="1" s="1"/>
  <c r="AU26" i="1"/>
  <c r="AU41" i="1"/>
  <c r="BB41" i="1" s="1"/>
  <c r="AU36" i="1"/>
  <c r="AV36" i="1" s="1"/>
  <c r="AU14" i="1"/>
  <c r="AV14" i="1" s="1"/>
  <c r="AU5" i="1"/>
  <c r="BB5" i="1" s="1"/>
  <c r="AU3" i="1"/>
  <c r="AV3" i="1" s="1"/>
  <c r="BB31" i="1"/>
  <c r="AV31" i="1"/>
  <c r="AV24" i="1"/>
  <c r="BB24" i="1"/>
  <c r="BB12" i="1"/>
  <c r="AV12" i="1"/>
  <c r="AU4" i="1"/>
  <c r="AV22" i="1" l="1"/>
  <c r="BB38" i="1"/>
  <c r="BB6" i="1"/>
  <c r="BB19" i="1"/>
  <c r="AV9" i="1"/>
  <c r="BB10" i="1"/>
  <c r="AV5" i="1"/>
  <c r="AV33" i="1"/>
  <c r="BB20" i="1"/>
  <c r="AV34" i="1"/>
  <c r="BB3" i="1"/>
  <c r="AV15" i="1"/>
  <c r="AV42" i="1"/>
  <c r="BB35" i="1"/>
  <c r="AV30" i="1"/>
  <c r="BB27" i="1"/>
  <c r="AV8" i="1"/>
  <c r="AV21" i="1"/>
  <c r="BB2" i="1"/>
  <c r="AV2" i="1"/>
  <c r="BB14" i="1"/>
  <c r="BB43" i="1"/>
  <c r="BB25" i="1"/>
  <c r="AV39" i="1"/>
  <c r="BB23" i="1"/>
  <c r="BB36" i="1"/>
  <c r="AV32" i="1"/>
  <c r="BB17" i="1"/>
  <c r="AV17" i="1"/>
  <c r="BB40" i="1"/>
  <c r="BB11" i="1"/>
  <c r="AV7" i="1"/>
  <c r="BB7" i="1"/>
  <c r="AV41" i="1"/>
  <c r="BB26" i="1"/>
  <c r="AV26" i="1"/>
  <c r="AV28" i="1"/>
  <c r="BB28" i="1"/>
  <c r="AV4" i="1"/>
  <c r="BB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<sst xmlns="http://schemas.openxmlformats.org/spreadsheetml/2006/main" count="741" uniqueCount="269">
  <si>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</si>
  <si>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</si>
  <si>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</si>
  <si>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</si>
  <si>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</si>
  <si>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</si>
  <si>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</si>
  <si>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</si>
  <si>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</si>
  <si>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</si>
  <si>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</si>
  <si>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</si>
  <si>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</si>
  <si>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</si>
  <si>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</si>
  <si>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</si>
  <si>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</si>
  <si>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</si>
  <si>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</si>
  <si>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</si>
  <si>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</si>
  <si>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</si>
  <si>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</si>
  <si>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</si>
  <si>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</si>
  <si>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</si>
  <si>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</si>
  <si>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</si>
  <si>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</si>
  <si>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</si>
  <si>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</si>
  <si>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</si>
  <si>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</si>
  <si>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</si>
  <si>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</si>
  <si>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</si>
  <si>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</si>
  <si>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</si>
  <si>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</si>
  <si>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</si>
  <si>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</si>
  <si>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</si>
  <si>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</si>
  <si>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</si>
  <si>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</si>
  <si>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</si>
  <si>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</si>
  <si>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</si>
  <si>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</si>
  <si>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</si>
  <si>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</si>
  <si>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</si>
  <si>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</si>
  <si>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</si>
  <si>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</si>
  <si>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</si>
  <si>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</si>
  <si>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</si>
  <si>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</si>
  <si>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</si>
  <si>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</si>
  <si>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</si>
  <si>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</si>
  <si>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Sarasota</t>
  </si>
  <si>
    <t>sand++hand painted</t>
  </si>
  <si>
    <t>Blue/Grey</t>
  </si>
  <si>
    <t>Piece</t>
  </si>
  <si>
    <t>Normal</t>
  </si>
  <si>
    <r>
      <t>2 pcs LP+1 pc TBH+1 pc TUM+1 pc SD+1pc CJ+1pc Tray+1 pc holder+1pc BBH+1pc WB+1pc ORG</t>
    </r>
    <r>
      <rPr>
        <sz val="11"/>
        <rFont val="黑体"/>
        <family val="3"/>
        <charset val="134"/>
      </rPr>
      <t>混装入外箱</t>
    </r>
  </si>
  <si>
    <t>8424.89.9000</t>
  </si>
  <si>
    <t>Yantian,China</t>
  </si>
  <si>
    <t>China</t>
  </si>
  <si>
    <t>Resin Toothbrush holder</t>
  </si>
  <si>
    <t>3924.90.5650</t>
  </si>
  <si>
    <t>Resin Tumbler</t>
  </si>
  <si>
    <t>3x3x4.45"</t>
  </si>
  <si>
    <t xml:space="preserve">3924.10.4000 </t>
  </si>
  <si>
    <t>Resin Soap dish</t>
  </si>
  <si>
    <t>5.5x3.94x1"</t>
  </si>
  <si>
    <t>Resin Tray</t>
  </si>
  <si>
    <t>Resin Cotton jar</t>
  </si>
  <si>
    <t>S-DGDH</t>
    <phoneticPr fontId="11" type="noConversion"/>
  </si>
  <si>
    <t>Resin Toilet Brush</t>
  </si>
  <si>
    <t>3.86x3.86x15"</t>
  </si>
  <si>
    <t>HG71-5095</t>
    <phoneticPr fontId="1" type="noConversion"/>
  </si>
  <si>
    <t>Resin Towel Holder</t>
  </si>
  <si>
    <t>5.75x5.75x5.8"</t>
  </si>
  <si>
    <t>HG71-5096</t>
  </si>
  <si>
    <t>S-DGDH</t>
    <phoneticPr fontId="11" type="noConversion"/>
  </si>
  <si>
    <t>Resin Spinner</t>
  </si>
  <si>
    <t>6x6x5.6"</t>
  </si>
  <si>
    <t>HG71-5097</t>
  </si>
  <si>
    <t>S-DGDH</t>
    <phoneticPr fontId="11" type="noConversion"/>
  </si>
  <si>
    <t>Resin Wastebasket</t>
  </si>
  <si>
    <t>8x8x10"</t>
  </si>
  <si>
    <t>Adele white</t>
  </si>
  <si>
    <r>
      <t xml:space="preserve">Stoneware, </t>
    </r>
    <r>
      <rPr>
        <sz val="11"/>
        <color rgb="FF000000"/>
        <rFont val="宋体"/>
        <family val="3"/>
        <charset val="134"/>
      </rPr>
      <t>白土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擦釉</t>
    </r>
  </si>
  <si>
    <r>
      <t>2 pcs LP+1 pc TBH+1 pc TUM+1 pc SD+1pc TY+1pc CJ+1pc WB+1pc 3ORG+1pc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</si>
  <si>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china</t>
  </si>
  <si>
    <t>S-CZCW</t>
  </si>
  <si>
    <t>6912.00.5000</t>
  </si>
  <si>
    <t>Tumbler</t>
  </si>
  <si>
    <t>Soap dish</t>
  </si>
  <si>
    <t>Tray</t>
  </si>
  <si>
    <t>Cotton jar</t>
  </si>
  <si>
    <t>Ceramic 3 ORG</t>
  </si>
  <si>
    <t>3 ORG</t>
  </si>
  <si>
    <t>7.8x3x4.1</t>
  </si>
  <si>
    <t>White</t>
    <phoneticPr fontId="11" type="noConversion"/>
  </si>
  <si>
    <t>HG71-5098</t>
    <phoneticPr fontId="1" type="noConversion"/>
  </si>
  <si>
    <t>Ceramic  Toilet brush holder/1mm cover</t>
  </si>
  <si>
    <t>4x4x10/14.17</t>
  </si>
  <si>
    <t>White</t>
    <phoneticPr fontId="11" type="noConversion"/>
  </si>
  <si>
    <t>HG71-5099</t>
  </si>
  <si>
    <t>Ceramic Towel Bar</t>
  </si>
  <si>
    <t>Towel Bar</t>
  </si>
  <si>
    <t>4x4x12</t>
  </si>
  <si>
    <t>HG71-5100</t>
  </si>
  <si>
    <r>
      <t xml:space="preserve">Stoneware, </t>
    </r>
    <r>
      <rPr>
        <sz val="11"/>
        <color rgb="FF000000"/>
        <rFont val="宋体"/>
        <family val="3"/>
        <charset val="134"/>
      </rPr>
      <t>亮光黑发泡</t>
    </r>
  </si>
  <si>
    <r>
      <t>2 pcs LP+1 pc TBH+1 pc TUM+1 pc SD+1pc TY+1pc CJ+1pc TC+1pc WB+1pc BB+1pc Towel Bar-</t>
    </r>
    <r>
      <rPr>
        <sz val="11"/>
        <color rgb="FF000000"/>
        <rFont val="宋体"/>
        <family val="3"/>
        <charset val="134"/>
      </rPr>
      <t>混装入外箱</t>
    </r>
    <r>
      <rPr>
        <sz val="11"/>
        <color rgb="FF000000"/>
        <rFont val="Calibri"/>
        <family val="2"/>
      </rPr>
      <t>--</t>
    </r>
    <r>
      <rPr>
        <sz val="11"/>
        <color rgb="FF000000"/>
        <rFont val="宋体"/>
        <family val="3"/>
        <charset val="134"/>
      </rPr>
      <t>（垃圾桶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纸巾盒</t>
    </r>
    <r>
      <rPr>
        <sz val="11"/>
        <color rgb="FF000000"/>
        <rFont val="Calibri"/>
        <family val="2"/>
      </rPr>
      <t>/</t>
    </r>
    <r>
      <rPr>
        <sz val="11"/>
        <color rgb="FF000000"/>
        <rFont val="宋体"/>
        <family val="3"/>
        <charset val="134"/>
      </rPr>
      <t>毛巾环入保利龙装一个内盒）</t>
    </r>
  </si>
  <si>
    <t>black glossy</t>
    <phoneticPr fontId="11" type="noConversion"/>
  </si>
  <si>
    <t>Rae black glossy</t>
    <phoneticPr fontId="11" type="noConversion"/>
  </si>
  <si>
    <t>black glossy</t>
    <phoneticPr fontId="11" type="noConversion"/>
  </si>
  <si>
    <t>Rae black glossy</t>
    <phoneticPr fontId="11" type="noConversion"/>
  </si>
  <si>
    <t>Ceramic Tissue cover</t>
  </si>
  <si>
    <t>Tissue cover</t>
  </si>
  <si>
    <t>6x6x6.3"</t>
  </si>
  <si>
    <t>HG71-5101</t>
    <phoneticPr fontId="1" type="noConversion"/>
  </si>
  <si>
    <t>HG71-5102</t>
  </si>
  <si>
    <t>Yantian</t>
  </si>
  <si>
    <t>Aspire</t>
  </si>
  <si>
    <t>7013.99.5010</t>
  </si>
  <si>
    <t>7013.99.8090</t>
    <phoneticPr fontId="2" type="noConversion"/>
  </si>
  <si>
    <t>Laura Ashley</t>
    <phoneticPr fontId="11" type="noConversion"/>
  </si>
  <si>
    <t>Laura Ashley 4%</t>
  </si>
  <si>
    <t>LA -Jackie blush</t>
  </si>
  <si>
    <r>
      <t>Stoneware,</t>
    </r>
    <r>
      <rPr>
        <sz val="11"/>
        <color rgb="FF000000"/>
        <rFont val="宋体"/>
        <family val="3"/>
        <charset val="134"/>
      </rPr>
      <t>浮雕氧化釉</t>
    </r>
  </si>
  <si>
    <t>blush</t>
    <phoneticPr fontId="11" type="noConversion"/>
  </si>
  <si>
    <t>Laura Ashley</t>
    <phoneticPr fontId="11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</si>
  <si>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-0543</t>
    </r>
    <phoneticPr fontId="1" type="noConversion"/>
  </si>
  <si>
    <t>4x4x10</t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</si>
  <si>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-054</t>
    </r>
    <r>
      <rPr>
        <sz val="11"/>
        <rFont val="Calibri"/>
        <family val="2"/>
      </rPr>
      <t>4</t>
    </r>
    <phoneticPr fontId="1" type="noConversion"/>
  </si>
  <si>
    <t>5x5x12</t>
  </si>
  <si>
    <t>blush</t>
    <phoneticPr fontId="11" type="noConversion"/>
  </si>
  <si>
    <r>
      <t>LA7</t>
    </r>
    <r>
      <rPr>
        <sz val="11"/>
        <rFont val="Calibri"/>
        <family val="2"/>
      </rPr>
      <t>1</t>
    </r>
    <r>
      <rPr>
        <sz val="11"/>
        <rFont val="Calibri"/>
      </rPr>
      <t>-0545</t>
    </r>
    <r>
      <rPr>
        <sz val="11"/>
        <rFont val="Calibri"/>
        <family val="2"/>
      </rPr>
      <t/>
    </r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</si>
  <si>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</si>
  <si>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  <phoneticPr fontId="11" type="noConversion"/>
  </si>
  <si>
    <t>Apothecary Home</t>
  </si>
  <si>
    <t>Glass Dot</t>
  </si>
  <si>
    <t xml:space="preserve"> Glass taller  lotion dispenser with plastic chromed pump head</t>
  </si>
  <si>
    <t>Glass</t>
  </si>
  <si>
    <t xml:space="preserve">3.1 x3.1x 8.3” </t>
  </si>
  <si>
    <t>Green</t>
  </si>
  <si>
    <t>HG71-5103</t>
    <phoneticPr fontId="1" type="noConversion"/>
  </si>
  <si>
    <t>2 pcs taller LP+1 pcs normal LP+1pc TBH+1 pc TUM+1 pc SD mix into master carton</t>
  </si>
  <si>
    <t>S-DGJH</t>
    <phoneticPr fontId="11" type="noConversion"/>
  </si>
  <si>
    <t>5.9x3.07x3.94"</t>
  </si>
  <si>
    <t>INK+IVY</t>
  </si>
  <si>
    <t>Miles</t>
  </si>
  <si>
    <t>Resin Lotion Pump(w/matte soft touch stainless steel pump )</t>
  </si>
  <si>
    <t>Resin debossed with soft touch/matte black</t>
  </si>
  <si>
    <t>3x3x7.9"</t>
  </si>
  <si>
    <t>black</t>
  </si>
  <si>
    <t>HG71-5104</t>
    <phoneticPr fontId="1" type="noConversion"/>
  </si>
  <si>
    <r>
      <t xml:space="preserve">2 pcs LP+1 pc TBH+1 pc TUM+1 pc SD+1pc CJ+1pc Tray+1pc TC+1pc WB+1pc BB+1pc Towel Bar+ 1pc Spinner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</si>
  <si>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4.25x2.28x4.45"</t>
  </si>
  <si>
    <t>HG71-5105</t>
  </si>
  <si>
    <t>HG71-5106</t>
  </si>
  <si>
    <t>HG71-5107</t>
  </si>
  <si>
    <t>4x4x4.8"</t>
  </si>
  <si>
    <t>HG71-5108</t>
  </si>
  <si>
    <t>S-DGJH</t>
    <phoneticPr fontId="11" type="noConversion"/>
  </si>
  <si>
    <t>9.95x5.47x0.94"</t>
  </si>
  <si>
    <t>HG71-5109</t>
  </si>
  <si>
    <t>Resin 2 Organizer</t>
    <phoneticPr fontId="11" type="noConversion"/>
  </si>
  <si>
    <t>Resin 2 ORG</t>
  </si>
  <si>
    <t>HG71-5110</t>
  </si>
  <si>
    <t>Resin Tissue cover</t>
  </si>
  <si>
    <t>5.75x5.75x5.9"</t>
  </si>
  <si>
    <t>HG71-5111</t>
  </si>
  <si>
    <t>HG71-5112</t>
  </si>
  <si>
    <t>3.86x3.86x14.7"</t>
  </si>
  <si>
    <t>HG71-5113</t>
  </si>
  <si>
    <t>Resin Towel bar(w/iron)</t>
  </si>
  <si>
    <t>5x5x12.7"</t>
  </si>
  <si>
    <t>HG71-5114</t>
  </si>
  <si>
    <t>S-DGJH</t>
    <phoneticPr fontId="11" type="noConversion"/>
  </si>
  <si>
    <t>6x6x5.5"</t>
  </si>
  <si>
    <t>HG71-5115</t>
  </si>
  <si>
    <t>Urban Habitat</t>
  </si>
  <si>
    <t>3x3x4.2"</t>
  </si>
  <si>
    <t>Edith</t>
  </si>
  <si>
    <t>Resin embossed /matte black</t>
  </si>
  <si>
    <r>
      <t xml:space="preserve">2 pcs LP+1 pc TBH+1 pc TUM+1 pc SD+1pc CJ+1pc Tray+1pc 3ORG with tray+ 1pc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</si>
  <si>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S-DGJH</t>
    <phoneticPr fontId="11" type="noConversion"/>
  </si>
  <si>
    <t>4x4x12.7"</t>
  </si>
  <si>
    <t>HG71-5116</t>
    <phoneticPr fontId="1" type="noConversion"/>
  </si>
  <si>
    <t>6x6x5.3"</t>
  </si>
  <si>
    <t>HG71-5117</t>
  </si>
  <si>
    <t>Resin Hook(12pcs)</t>
  </si>
  <si>
    <t>1.38x1.38x0.4"</t>
  </si>
  <si>
    <t>HG71-5118</t>
  </si>
  <si>
    <t>Natori</t>
  </si>
  <si>
    <t>Natori 7%</t>
  </si>
  <si>
    <t>Alon</t>
  </si>
  <si>
    <t>Resin embossed/
matte black</t>
  </si>
  <si>
    <r>
      <t xml:space="preserve">2 pcs LP+1 pc TBH+1 pc TUM+1 pc SD+1pc CJ+1pc Tray+1pc 2ORG + 1pc TC+1pc WB+1pc BB+1pc Towel Bar+ 1pc Spinner+ 1box Hook </t>
    </r>
    <r>
      <rPr>
        <sz val="11"/>
        <color rgb="FFFF0000"/>
        <rFont val="Calibri"/>
        <family val="2"/>
      </rPr>
      <t>13pcs</t>
    </r>
    <r>
      <rPr>
        <sz val="11"/>
        <color rgb="FFFF0000"/>
        <rFont val="宋体"/>
        <family val="3"/>
        <charset val="134"/>
      </rPr>
      <t>混装入外箱</t>
    </r>
  </si>
  <si>
    <t>NA71-3554</t>
    <phoneticPr fontId="1" type="noConversion"/>
  </si>
  <si>
    <t>NA71-3555</t>
  </si>
  <si>
    <t>1.5x1.5x0.4"</t>
  </si>
  <si>
    <t>NA71-3556</t>
  </si>
  <si>
    <t>Alton</t>
  </si>
  <si>
    <t>Resin</t>
    <phoneticPr fontId="11" type="noConversion"/>
  </si>
  <si>
    <t>White marble</t>
  </si>
  <si>
    <t>Resin Towe holder with chrome steel handle</t>
  </si>
  <si>
    <t>Resin Towe holder</t>
  </si>
  <si>
    <t>4.3x4.3x12"</t>
  </si>
  <si>
    <t>NA71-3557</t>
    <phoneticPr fontId="1" type="noConversion"/>
  </si>
  <si>
    <t>Resin Spinner Organizer</t>
  </si>
  <si>
    <t>Spinner Organizer</t>
  </si>
  <si>
    <t>NA71-3558</t>
    <phoneticPr fontId="1" type="noConversion"/>
  </si>
  <si>
    <t>Resin Hooks</t>
  </si>
  <si>
    <t>Hooks</t>
    <phoneticPr fontId="11" type="noConversion"/>
  </si>
  <si>
    <t>1.38x1.38x0.4"</t>
    <phoneticPr fontId="11" type="noConversion"/>
  </si>
  <si>
    <t>NA71-3559</t>
    <phoneticPr fontId="1" type="noConversion"/>
  </si>
  <si>
    <t>Natori</t>
    <phoneticPr fontId="11" type="noConversion"/>
  </si>
  <si>
    <t xml:space="preserve">N Clayton </t>
    <phoneticPr fontId="11" type="noConversion"/>
  </si>
  <si>
    <t>Marble</t>
    <phoneticPr fontId="11" type="noConversion"/>
  </si>
  <si>
    <r>
      <t>2 pcs LP+1 pcs TBH+1 pc TUM+1 pc SD+1pc Tray+1 pc BB+1pc TC+1pc WB+1pc Cotton+1pcTowel+1pc2 ORG+1pc</t>
    </r>
    <r>
      <rPr>
        <sz val="11"/>
        <rFont val="宋体"/>
        <family val="3"/>
        <charset val="134"/>
      </rPr>
      <t>转盘</t>
    </r>
    <r>
      <rPr>
        <sz val="11"/>
        <rFont val="Calibri"/>
        <family val="2"/>
      </rPr>
      <t>+1Pc Hooks</t>
    </r>
    <r>
      <rPr>
        <sz val="11"/>
        <rFont val="宋体"/>
        <family val="3"/>
        <charset val="134"/>
      </rPr>
      <t>入外箱</t>
    </r>
  </si>
  <si>
    <t>S-HZML</t>
    <phoneticPr fontId="11" type="noConversion"/>
  </si>
  <si>
    <t>Resin Towel bar(w/iron)</t>
    <phoneticPr fontId="11" type="noConversion"/>
  </si>
  <si>
    <t>4x4x12"</t>
  </si>
  <si>
    <t>Marble</t>
    <phoneticPr fontId="11" type="noConversion"/>
  </si>
  <si>
    <t>NA71-3560</t>
    <phoneticPr fontId="1" type="noConversion"/>
  </si>
  <si>
    <t>Resin Spinner</t>
    <phoneticPr fontId="11" type="noConversion"/>
  </si>
  <si>
    <t>NA71-3561</t>
  </si>
  <si>
    <t>Resin Hooks(12pcs)</t>
    <phoneticPr fontId="11" type="noConversion"/>
  </si>
  <si>
    <t>1.45x1.22x0.4"</t>
  </si>
  <si>
    <t>NA71-3562</t>
  </si>
  <si>
    <t>S-HZML</t>
    <phoneticPr fontId="11" type="noConversion"/>
  </si>
  <si>
    <t>Brighton</t>
  </si>
  <si>
    <t>Glass Lotion dispenser with stainless steel chromed pump head</t>
  </si>
  <si>
    <t>2.9x2.9x7.6"</t>
  </si>
  <si>
    <t>Pink</t>
  </si>
  <si>
    <r>
      <t>LA71</t>
    </r>
    <r>
      <rPr>
        <sz val="11"/>
        <rFont val="Calibri"/>
      </rPr>
      <t>-054</t>
    </r>
    <r>
      <rPr>
        <sz val="11"/>
        <rFont val="Calibri"/>
        <family val="2"/>
      </rPr>
      <t>6</t>
    </r>
    <phoneticPr fontId="1" type="noConversion"/>
  </si>
  <si>
    <t>2 pcs LP+1 pc TBH+1 pc TUM+1pc SD+1 pc CJ+1 pc TRAY,mixed into master carton</t>
  </si>
  <si>
    <t>Glass Toothbrush holder, iron cover</t>
  </si>
  <si>
    <t>3.1x3.1x4.3"</t>
  </si>
  <si>
    <r>
      <t>LA71</t>
    </r>
    <r>
      <rPr>
        <sz val="11"/>
        <rFont val="Calibri"/>
      </rPr>
      <t>-0547</t>
    </r>
    <r>
      <rPr>
        <sz val="11"/>
        <rFont val="Calibri"/>
        <family val="2"/>
      </rPr>
      <t/>
    </r>
  </si>
  <si>
    <t>Glass Tumbler</t>
  </si>
  <si>
    <r>
      <t>LA71</t>
    </r>
    <r>
      <rPr>
        <sz val="11"/>
        <rFont val="Calibri"/>
      </rPr>
      <t>-0548</t>
    </r>
    <r>
      <rPr>
        <sz val="11"/>
        <rFont val="Calibri"/>
        <family val="2"/>
      </rPr>
      <t/>
    </r>
  </si>
  <si>
    <t>Glass Soap dish</t>
  </si>
  <si>
    <t>5.4x3.6x0.9"</t>
  </si>
  <si>
    <r>
      <t>LA71</t>
    </r>
    <r>
      <rPr>
        <sz val="11"/>
        <rFont val="Calibri"/>
      </rPr>
      <t>-0549</t>
    </r>
    <r>
      <rPr>
        <sz val="11"/>
        <rFont val="Calibri"/>
        <family val="2"/>
      </rPr>
      <t/>
    </r>
  </si>
  <si>
    <t>Glass Cotton jar</t>
  </si>
  <si>
    <t>3.8x3.8x6.4"</t>
  </si>
  <si>
    <r>
      <t>LA71</t>
    </r>
    <r>
      <rPr>
        <sz val="11"/>
        <rFont val="Calibri"/>
      </rPr>
      <t>-0550</t>
    </r>
    <r>
      <rPr>
        <sz val="11"/>
        <rFont val="Calibri"/>
        <family val="2"/>
      </rPr>
      <t/>
    </r>
  </si>
  <si>
    <t>Glass Tray</t>
  </si>
  <si>
    <t>8.9x5.4x1.3"</t>
  </si>
  <si>
    <r>
      <t>LA71</t>
    </r>
    <r>
      <rPr>
        <sz val="11"/>
        <rFont val="Calibri"/>
      </rPr>
      <t>-0551</t>
    </r>
    <r>
      <rPr>
        <sz val="11"/>
        <rFont val="Calibri"/>
        <family val="2"/>
      </rPr>
      <t/>
    </r>
  </si>
  <si>
    <t>taller lotion dispenser</t>
    <phoneticPr fontId="1" type="noConversion"/>
  </si>
  <si>
    <t>Lotion Pump</t>
    <phoneticPr fontId="1" type="noConversion"/>
  </si>
  <si>
    <t>Toilet brush holder</t>
    <phoneticPr fontId="1" type="noConversion"/>
  </si>
  <si>
    <t>Resin Towel bar</t>
    <phoneticPr fontId="1" type="noConversion"/>
  </si>
  <si>
    <t>Resin Towel bar</t>
    <phoneticPr fontId="1" type="noConversion"/>
  </si>
  <si>
    <t>Resin Towel bar</t>
    <phoneticPr fontId="1" type="noConversion"/>
  </si>
  <si>
    <t>Resin Towel bar</t>
    <phoneticPr fontId="11" type="noConversion"/>
  </si>
  <si>
    <t>Lotion dispenser</t>
    <phoneticPr fontId="1" type="noConversion"/>
  </si>
  <si>
    <t>Toothbrush holder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</si>
</sst>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26" formatCode="\$#,##0.00_);[Red]\(\$#,##0.00\)"/>
    <numFmt numFmtId="176" formatCode="&quot;$&quot;#,##0.00"/>
    <numFmt numFmtId="177" formatCode="0.0"/>
    <numFmt numFmtId="178" formatCode="0.000"/>
    <numFmt numFmtId="179" formatCode="0.00_ "/>
    <numFmt numFmtId="180" formatCode="\$#,##0.00;\-\$#,##0.00"/>
    <numFmt numFmtId="181" formatCode="0.0_);[Red]\(0.0\)"/>
    <numFmt numFmtId="182" formatCode="0.00_);[Red]\(0.00\)"/>
    <numFmt numFmtId="183" formatCode="[$$-409]#,##0.000000"/>
    <numFmt numFmtId="184" formatCode="0.0%"/>
    <numFmt numFmtId="185" formatCode="[$$-409]#,##0.00;\-[$$-409]#,##0.00"/>
    <numFmt numFmtId="186" formatCode="[$-409]d/mmm;@"/>
    <numFmt numFmtId="187" formatCode="\¥#,##0.00_);[Red]\(\¥#,##0.00\)"/>
    <numFmt numFmtId="188" formatCode="_(* #,##0.00_);_(* \(#,##0.00\);_(* &quot;-&quot;??_);_(@_)"/>
    <numFmt numFmtId="189" formatCode="0_ "/>
    <numFmt numFmtId="192" formatCode="_([$$-409]* #,##0.00_);_([$$-409]* \(#,##0.00\);_([$$-409]* &quot;-&quot;??_);_(@_)"/>
    <numFmt numFmtId="193" formatCode="0.0_ "/>
    <numFmt numFmtId="194" formatCode="0.0000"/>
  </numFmts>
  <fonts count="2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2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name val="Aptos"/>
      <family val="2"/>
    </font>
    <font>
      <sz val="11"/>
      <name val="Aptos Display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183" fontId="6" fillId="0" borderId="0"/>
    <xf numFmtId="9" fontId="2" fillId="0" borderId="0" applyFont="0" applyFill="0" applyBorder="0" applyAlignment="0" applyProtection="0"/>
    <xf numFmtId="185" fontId="9" fillId="0" borderId="0"/>
    <xf numFmtId="0" fontId="9" fillId="0" borderId="0">
      <alignment vertical="center"/>
    </xf>
    <xf numFmtId="0" fontId="9" fillId="0" borderId="0"/>
    <xf numFmtId="0" fontId="17" fillId="11" borderId="0">
      <alignment horizontal="center" vertical="center"/>
    </xf>
    <xf numFmtId="185" fontId="9" fillId="0" borderId="0"/>
    <xf numFmtId="188" fontId="9" fillId="0" borderId="0" applyFont="0" applyFill="0" applyBorder="0" applyAlignment="0" applyProtection="0"/>
    <xf numFmtId="185" fontId="6" fillId="0" borderId="0"/>
    <xf numFmtId="186" fontId="9" fillId="0" borderId="0"/>
    <xf numFmtId="186" fontId="6" fillId="0" borderId="0" applyProtection="0"/>
    <xf numFmtId="185" fontId="9" fillId="0" borderId="0"/>
    <xf numFmtId="192" fontId="22" fillId="0" borderId="0">
      <alignment vertical="center"/>
    </xf>
    <xf numFmtId="0" fontId="6" fillId="0" borderId="0"/>
  </cellStyleXfs>
  <cellXfs count="13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5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3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1" applyBorder="1" applyAlignment="1">
      <alignment wrapText="1"/>
    </xf>
    <xf numFmtId="0" fontId="0" fillId="0" borderId="2" xfId="0" applyBorder="1" applyAlignment="1">
      <alignment wrapText="1"/>
    </xf>
    <xf numFmtId="180" fontId="4" fillId="5" borderId="2" xfId="0" applyNumberFormat="1" applyFont="1" applyFill="1" applyBorder="1" applyAlignment="1">
      <alignment horizontal="center"/>
    </xf>
    <xf numFmtId="182" fontId="2" fillId="0" borderId="2" xfId="3" applyNumberFormat="1" applyFont="1" applyBorder="1" applyAlignment="1">
      <alignment horizontal="center" vertical="center" shrinkToFit="1"/>
    </xf>
    <xf numFmtId="2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3" fontId="6" fillId="8" borderId="2" xfId="5" applyFill="1" applyBorder="1" applyAlignment="1">
      <alignment horizontal="center" vertical="center"/>
    </xf>
    <xf numFmtId="184" fontId="3" fillId="5" borderId="2" xfId="0" applyNumberFormat="1" applyFont="1" applyFill="1" applyBorder="1"/>
    <xf numFmtId="10" fontId="0" fillId="0" borderId="2" xfId="0" applyNumberFormat="1" applyBorder="1"/>
    <xf numFmtId="176" fontId="0" fillId="0" borderId="2" xfId="0" applyNumberFormat="1" applyBorder="1"/>
    <xf numFmtId="10" fontId="0" fillId="7" borderId="2" xfId="6" applyNumberFormat="1" applyFont="1" applyFill="1" applyBorder="1" applyAlignment="1"/>
    <xf numFmtId="26" fontId="4" fillId="9" borderId="2" xfId="0" applyNumberFormat="1" applyFont="1" applyFill="1" applyBorder="1" applyAlignment="1">
      <alignment horizontal="center"/>
    </xf>
    <xf numFmtId="26" fontId="0" fillId="0" borderId="2" xfId="0" applyNumberFormat="1" applyBorder="1"/>
    <xf numFmtId="176" fontId="0" fillId="0" borderId="2" xfId="0" applyNumberFormat="1" applyBorder="1" applyAlignment="1">
      <alignment wrapText="1"/>
    </xf>
    <xf numFmtId="2" fontId="0" fillId="7" borderId="2" xfId="0" applyNumberFormat="1" applyFill="1" applyBorder="1"/>
    <xf numFmtId="0" fontId="0" fillId="0" borderId="3" xfId="0" applyBorder="1" applyAlignment="1">
      <alignment horizont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85" fontId="2" fillId="8" borderId="2" xfId="7" applyFont="1" applyFill="1" applyBorder="1" applyAlignment="1">
      <alignment horizontal="left" vertical="center" wrapText="1"/>
    </xf>
    <xf numFmtId="0" fontId="2" fillId="10" borderId="2" xfId="0" applyFont="1" applyFill="1" applyBorder="1"/>
    <xf numFmtId="49" fontId="0" fillId="10" borderId="2" xfId="0" applyNumberFormat="1" applyFill="1" applyBorder="1"/>
    <xf numFmtId="0" fontId="0" fillId="0" borderId="2" xfId="0" applyBorder="1" applyAlignment="1">
      <alignment horizontal="center" wrapText="1"/>
    </xf>
    <xf numFmtId="0" fontId="2" fillId="0" borderId="2" xfId="1" applyBorder="1" applyAlignment="1">
      <alignment horizontal="left" vertical="center" wrapText="1"/>
    </xf>
    <xf numFmtId="49" fontId="0" fillId="10" borderId="2" xfId="0" applyNumberFormat="1" applyFill="1" applyBorder="1" applyAlignment="1">
      <alignment wrapText="1"/>
    </xf>
    <xf numFmtId="176" fontId="4" fillId="5" borderId="2" xfId="0" applyNumberFormat="1" applyFont="1" applyFill="1" applyBorder="1" applyAlignment="1">
      <alignment horizontal="center" wrapText="1"/>
    </xf>
    <xf numFmtId="176" fontId="4" fillId="9" borderId="2" xfId="0" applyNumberFormat="1" applyFont="1" applyFill="1" applyBorder="1" applyAlignment="1">
      <alignment horizontal="center" wrapText="1"/>
    </xf>
    <xf numFmtId="10" fontId="0" fillId="7" borderId="2" xfId="6" applyNumberFormat="1" applyFont="1" applyFill="1" applyBorder="1" applyAlignment="1">
      <alignment wrapText="1"/>
    </xf>
    <xf numFmtId="0" fontId="2" fillId="5" borderId="2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2" fillId="0" borderId="2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81" fontId="2" fillId="0" borderId="2" xfId="3" applyNumberFormat="1" applyFont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0" fontId="2" fillId="8" borderId="2" xfId="3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 shrinkToFit="1"/>
    </xf>
    <xf numFmtId="0" fontId="2" fillId="5" borderId="2" xfId="0" applyFont="1" applyFill="1" applyBorder="1" applyAlignment="1">
      <alignment horizontal="left" vertical="center" wrapText="1"/>
    </xf>
    <xf numFmtId="187" fontId="2" fillId="0" borderId="2" xfId="0" applyNumberFormat="1" applyFont="1" applyBorder="1" applyAlignment="1">
      <alignment horizontal="center" vertical="center"/>
    </xf>
    <xf numFmtId="176" fontId="16" fillId="5" borderId="2" xfId="0" applyNumberFormat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2" fillId="11" borderId="2" xfId="10" applyFont="1" applyBorder="1" applyAlignment="1">
      <alignment horizontal="left" vertical="center" wrapText="1"/>
    </xf>
    <xf numFmtId="0" fontId="2" fillId="0" borderId="2" xfId="3" applyFont="1" applyBorder="1" applyAlignment="1">
      <alignment vertical="center" wrapText="1"/>
    </xf>
    <xf numFmtId="0" fontId="6" fillId="0" borderId="2" xfId="9" applyFont="1" applyBorder="1" applyAlignment="1">
      <alignment horizontal="center" vertical="center"/>
    </xf>
    <xf numFmtId="2" fontId="2" fillId="0" borderId="2" xfId="3" applyNumberFormat="1" applyFont="1" applyBorder="1" applyAlignment="1">
      <alignment horizontal="center" wrapText="1"/>
    </xf>
    <xf numFmtId="0" fontId="2" fillId="0" borderId="2" xfId="12" applyNumberFormat="1" applyFont="1" applyFill="1" applyBorder="1" applyAlignment="1">
      <alignment horizontal="center" wrapText="1"/>
    </xf>
    <xf numFmtId="185" fontId="6" fillId="8" borderId="2" xfId="13" applyFill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10" borderId="2" xfId="0" applyFill="1" applyBorder="1"/>
    <xf numFmtId="26" fontId="4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179" fontId="2" fillId="0" borderId="2" xfId="0" applyNumberFormat="1" applyFont="1" applyBorder="1" applyAlignment="1">
      <alignment horizontal="center"/>
    </xf>
    <xf numFmtId="176" fontId="18" fillId="5" borderId="2" xfId="0" applyNumberFormat="1" applyFont="1" applyFill="1" applyBorder="1" applyAlignment="1">
      <alignment horizontal="center" wrapText="1"/>
    </xf>
    <xf numFmtId="181" fontId="2" fillId="0" borderId="2" xfId="3" applyNumberFormat="1" applyFont="1" applyBorder="1" applyAlignment="1">
      <alignment horizontal="center"/>
    </xf>
    <xf numFmtId="186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89" fontId="2" fillId="0" borderId="2" xfId="3" applyNumberFormat="1" applyFont="1" applyBorder="1" applyAlignment="1">
      <alignment horizontal="center" wrapText="1"/>
    </xf>
    <xf numFmtId="0" fontId="2" fillId="0" borderId="2" xfId="1" applyBorder="1" applyAlignment="1">
      <alignment vertical="center" wrapText="1"/>
    </xf>
    <xf numFmtId="181" fontId="2" fillId="0" borderId="2" xfId="3" applyNumberFormat="1" applyFont="1" applyBorder="1" applyAlignment="1">
      <alignment horizontal="center" vertical="center" wrapText="1"/>
    </xf>
    <xf numFmtId="179" fontId="2" fillId="8" borderId="2" xfId="0" applyNumberFormat="1" applyFont="1" applyFill="1" applyBorder="1" applyAlignment="1">
      <alignment horizontal="center" vertical="center"/>
    </xf>
    <xf numFmtId="181" fontId="21" fillId="8" borderId="2" xfId="3" applyNumberFormat="1" applyFont="1" applyFill="1" applyBorder="1" applyAlignment="1">
      <alignment horizontal="center" vertical="center"/>
    </xf>
    <xf numFmtId="179" fontId="2" fillId="8" borderId="2" xfId="0" applyNumberFormat="1" applyFont="1" applyFill="1" applyBorder="1" applyAlignment="1">
      <alignment horizontal="center" vertical="center" wrapText="1"/>
    </xf>
    <xf numFmtId="181" fontId="21" fillId="12" borderId="2" xfId="3" applyNumberFormat="1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189" fontId="2" fillId="0" borderId="2" xfId="1" applyNumberFormat="1" applyBorder="1" applyAlignment="1">
      <alignment horizontal="center"/>
    </xf>
    <xf numFmtId="0" fontId="4" fillId="0" borderId="0" xfId="0" applyFont="1" applyAlignment="1">
      <alignment wrapText="1"/>
    </xf>
    <xf numFmtId="0" fontId="2" fillId="13" borderId="2" xfId="0" applyFont="1" applyFill="1" applyBorder="1" applyAlignment="1">
      <alignment wrapText="1"/>
    </xf>
    <xf numFmtId="49" fontId="0" fillId="13" borderId="2" xfId="0" applyNumberFormat="1" applyFill="1" applyBorder="1" applyAlignment="1">
      <alignment wrapText="1"/>
    </xf>
    <xf numFmtId="0" fontId="2" fillId="5" borderId="2" xfId="0" applyFont="1" applyFill="1" applyBorder="1" applyAlignment="1">
      <alignment horizontal="left"/>
    </xf>
    <xf numFmtId="186" fontId="2" fillId="5" borderId="2" xfId="0" applyNumberFormat="1" applyFont="1" applyFill="1" applyBorder="1" applyAlignment="1">
      <alignment horizontal="left"/>
    </xf>
    <xf numFmtId="0" fontId="2" fillId="8" borderId="2" xfId="1" applyFill="1" applyBorder="1" applyAlignment="1">
      <alignment vertical="center" wrapText="1"/>
    </xf>
    <xf numFmtId="0" fontId="2" fillId="0" borderId="2" xfId="3" applyFont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wrapText="1"/>
    </xf>
    <xf numFmtId="0" fontId="2" fillId="0" borderId="2" xfId="9" applyFont="1" applyBorder="1" applyAlignment="1">
      <alignment horizontal="center" vertical="center" wrapText="1"/>
    </xf>
    <xf numFmtId="193" fontId="2" fillId="0" borderId="2" xfId="3" applyNumberFormat="1" applyFont="1" applyBorder="1" applyAlignment="1">
      <alignment horizontal="center" wrapText="1"/>
    </xf>
    <xf numFmtId="0" fontId="2" fillId="0" borderId="2" xfId="3" applyFont="1" applyBorder="1" applyAlignment="1">
      <alignment horizontal="center" shrinkToFit="1"/>
    </xf>
    <xf numFmtId="0" fontId="2" fillId="0" borderId="2" xfId="18" applyFont="1" applyBorder="1" applyAlignment="1">
      <alignment horizontal="center"/>
    </xf>
    <xf numFmtId="194" fontId="0" fillId="7" borderId="2" xfId="0" applyNumberFormat="1" applyFill="1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wrapText="1"/>
    </xf>
    <xf numFmtId="181" fontId="2" fillId="0" borderId="2" xfId="3" applyNumberFormat="1" applyFont="1" applyBorder="1" applyAlignment="1">
      <alignment vertical="center"/>
    </xf>
    <xf numFmtId="0" fontId="22" fillId="8" borderId="2" xfId="3" applyFont="1" applyFill="1" applyBorder="1" applyAlignment="1">
      <alignment vertical="center"/>
    </xf>
    <xf numFmtId="0" fontId="0" fillId="0" borderId="1" xfId="0" applyBorder="1" applyAlignment="1">
      <alignment horizontal="center" wrapText="1"/>
    </xf>
  </cellXfs>
  <cellStyles count="19">
    <cellStyle name="_ET_STYLE_NoName_00__JLA BBB quotation sheet -9.13 8" xfId="15"/>
    <cellStyle name="Comma 5 2" xfId="12"/>
    <cellStyle name="Normal 2" xfId="1"/>
    <cellStyle name="Normal 2 18 2" xfId="2"/>
    <cellStyle name="Normal 2 42" xfId="9"/>
    <cellStyle name="Normal 3" xfId="3"/>
    <cellStyle name="Normal 55 2" xfId="17"/>
    <cellStyle name="Normal 9 6" xfId="16"/>
    <cellStyle name="Percent 2" xfId="6"/>
    <cellStyle name="S0" xfId="10"/>
    <cellStyle name="常规" xfId="0" builtinId="0"/>
    <cellStyle name="常规 3 2 2" xfId="14"/>
    <cellStyle name="常规 6" xfId="8"/>
    <cellStyle name="常规 6 2" xfId="11"/>
    <cellStyle name="常规_quotation-Mercury  3.22.2011 (for BBB) 2 3 2" xfId="7"/>
    <cellStyle name="常规_quotation-Mercury  3.22.2011 (for BBB)_BBB Spring 12 Styleout Belize - Heather 102111 2" xfId="4"/>
    <cellStyle name="样式 1 2" xfId="18"/>
    <cellStyle name="样式 1 4" xfId="13"/>
    <cellStyle name="样式 1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C15%20BA%20POE%20Quote%20Sheet%20-%20202601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unny 1.21"/>
      <sheetName val="ValueSelect"/>
      <sheetName val="Data"/>
    </sheetNames>
    <sheetDataSet>
      <sheetData sheetId="0"/>
      <sheetData sheetId="1"/>
      <sheetData sheetId="2">
        <row r="10">
          <cell r="Q10">
            <v>4</v>
          </cell>
        </row>
        <row r="11">
          <cell r="Q11">
            <v>3.6</v>
          </cell>
        </row>
        <row r="12">
          <cell r="Q12">
            <v>4.7</v>
          </cell>
        </row>
        <row r="21">
          <cell r="Q21">
            <v>4.24</v>
          </cell>
        </row>
        <row r="22">
          <cell r="Q22">
            <v>4.67</v>
          </cell>
        </row>
        <row r="23">
          <cell r="Q23">
            <v>4.42</v>
          </cell>
        </row>
        <row r="32">
          <cell r="Q32">
            <v>4.67</v>
          </cell>
        </row>
        <row r="33">
          <cell r="Q33">
            <v>4.42</v>
          </cell>
        </row>
        <row r="45">
          <cell r="Q45">
            <v>4.49</v>
          </cell>
        </row>
        <row r="47">
          <cell r="Q47">
            <v>4.67</v>
          </cell>
        </row>
        <row r="48">
          <cell r="Q48">
            <v>4.42</v>
          </cell>
        </row>
        <row r="58">
          <cell r="Q58">
            <v>2.65</v>
          </cell>
        </row>
        <row r="71">
          <cell r="Q71">
            <v>2.48</v>
          </cell>
        </row>
        <row r="72">
          <cell r="Q72">
            <v>1.55</v>
          </cell>
        </row>
        <row r="73">
          <cell r="Q73">
            <v>1.45</v>
          </cell>
        </row>
        <row r="74">
          <cell r="Q74">
            <v>1.45</v>
          </cell>
        </row>
        <row r="75">
          <cell r="Q75">
            <v>2.2999999999999998</v>
          </cell>
        </row>
        <row r="76">
          <cell r="Q76">
            <v>3.1</v>
          </cell>
        </row>
        <row r="77">
          <cell r="Q77">
            <v>2.6</v>
          </cell>
        </row>
        <row r="78">
          <cell r="Q78">
            <v>4.0999999999999996</v>
          </cell>
        </row>
        <row r="79">
          <cell r="Q79">
            <v>6.89</v>
          </cell>
        </row>
        <row r="80">
          <cell r="Q80">
            <v>4.0999999999999996</v>
          </cell>
        </row>
        <row r="81">
          <cell r="Q81">
            <v>4.4000000000000004</v>
          </cell>
        </row>
        <row r="82">
          <cell r="Q82">
            <v>4.8</v>
          </cell>
        </row>
        <row r="104">
          <cell r="Q104">
            <v>4.0999999999999996</v>
          </cell>
        </row>
        <row r="105">
          <cell r="Q105">
            <v>4.5999999999999996</v>
          </cell>
        </row>
        <row r="106">
          <cell r="Q106">
            <v>1.78</v>
          </cell>
        </row>
        <row r="131">
          <cell r="Q131">
            <v>4.0999999999999996</v>
          </cell>
        </row>
        <row r="132">
          <cell r="Q132">
            <v>4.5999999999999996</v>
          </cell>
        </row>
        <row r="133">
          <cell r="Q133">
            <v>1.78</v>
          </cell>
        </row>
        <row r="142">
          <cell r="Q142">
            <v>3.6</v>
          </cell>
        </row>
        <row r="144">
          <cell r="Q144">
            <v>4.25</v>
          </cell>
        </row>
        <row r="147">
          <cell r="Q147">
            <v>1.72</v>
          </cell>
        </row>
        <row r="158">
          <cell r="Q158">
            <v>3.75</v>
          </cell>
        </row>
        <row r="159">
          <cell r="Q159">
            <v>3.15</v>
          </cell>
        </row>
        <row r="160">
          <cell r="Q160">
            <v>1.65</v>
          </cell>
        </row>
        <row r="161">
          <cell r="Q161">
            <v>2.58</v>
          </cell>
        </row>
        <row r="162">
          <cell r="Q162">
            <v>2.38</v>
          </cell>
        </row>
        <row r="163">
          <cell r="Q163">
            <v>1.89</v>
          </cell>
        </row>
        <row r="164">
          <cell r="Q164">
            <v>1.58</v>
          </cell>
        </row>
        <row r="165">
          <cell r="Q165">
            <v>3.69</v>
          </cell>
        </row>
        <row r="166">
          <cell r="Q166">
            <v>3.83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4"/>
  <sheetViews>
    <sheetView tabSelected="1" topLeftCell="B1" zoomScale="76" zoomScaleNormal="76" workbookViewId="0">
      <selection activeCell="Q18" sqref="Q18"/>
    </sheetView>
  </sheetViews>
  <sheetFormatPr defaultColWidth="9.140625" defaultRowHeight="15"/>
  <cols>
    <col min="1" max="1" width="10.140625" style="1" hidden="1" customWidth="1"/>
    <col min="2" max="2" width="52" style="2" customWidth="1"/>
    <col min="3" max="3" width="13.140625" style="2" hidden="1" customWidth="1"/>
    <col min="4" max="4" width="15.140625" style="2" customWidth="1"/>
    <col min="5" max="5" width="28.42578125" style="2" customWidth="1"/>
    <col min="6" max="6" width="12.5703125" style="2" customWidth="1"/>
    <col min="7" max="7" width="10" style="2" customWidth="1"/>
    <col min="8" max="8" width="15.28515625" style="2" customWidth="1"/>
    <col min="9" max="9" width="26.85546875" style="2" customWidth="1"/>
    <col min="10" max="10" width="8.5703125" style="2" customWidth="1"/>
    <col min="11" max="11" width="15.42578125" style="3" customWidth="1"/>
    <col min="12" max="12" width="16.5703125" style="2" customWidth="1"/>
    <col min="13" max="13" width="9.85546875" style="2" customWidth="1"/>
    <col min="14" max="14" width="10.42578125" style="2" customWidth="1"/>
    <col min="15" max="15" width="11.85546875" style="2" customWidth="1"/>
    <col min="16" max="16" width="12.42578125" style="2" customWidth="1"/>
    <col min="17" max="17" width="18.85546875" style="2" customWidth="1"/>
    <col min="18" max="18" width="8.85546875" style="2" customWidth="1"/>
    <col min="19" max="19" width="12.85546875" style="5" customWidth="1"/>
    <col min="20" max="21" width="12.85546875" style="2" customWidth="1"/>
    <col min="22" max="27" width="12.85546875" style="126" customWidth="1"/>
    <col min="28" max="28" width="12.85546875" style="127" customWidth="1"/>
    <col min="29" max="29" width="12.85546875" style="128" customWidth="1"/>
    <col min="30" max="30" width="12.85546875" style="129" customWidth="1"/>
    <col min="31" max="31" width="12.85546875" style="127" customWidth="1"/>
    <col min="32" max="32" width="12.85546875" style="128" customWidth="1"/>
    <col min="33" max="33" width="12.85546875" style="2" customWidth="1"/>
    <col min="34" max="34" width="12.85546875" style="5" customWidth="1"/>
    <col min="35" max="35" width="12.85546875" style="2" customWidth="1"/>
    <col min="36" max="36" width="12.85546875" style="4" customWidth="1"/>
    <col min="37" max="38" width="12.85546875" style="5" customWidth="1"/>
    <col min="39" max="39" width="12.85546875" style="4" customWidth="1"/>
    <col min="40" max="40" width="12.85546875" style="5" customWidth="1"/>
    <col min="41" max="41" width="12.85546875" style="4" customWidth="1"/>
    <col min="42" max="43" width="12.85546875" style="5" customWidth="1"/>
    <col min="44" max="44" width="12.28515625" style="4" customWidth="1"/>
    <col min="45" max="45" width="12" style="5" customWidth="1"/>
    <col min="46" max="48" width="11.85546875" style="5" customWidth="1"/>
    <col min="49" max="49" width="12.140625" style="130" customWidth="1"/>
    <col min="50" max="51" width="9.140625" style="2" hidden="1" customWidth="1"/>
    <col min="52" max="52" width="10.140625" style="5" hidden="1" customWidth="1"/>
    <col min="53" max="53" width="9.140625" style="2" customWidth="1"/>
    <col min="54" max="55" width="14.5703125" style="5" customWidth="1"/>
    <col min="56" max="56" width="11.85546875" style="5" hidden="1" customWidth="1"/>
    <col min="57" max="59" width="9.140625" style="2" hidden="1" customWidth="1"/>
    <col min="60" max="60" width="16.5703125" style="2" customWidth="1"/>
    <col min="61" max="62" width="9.140625" style="2" customWidth="1"/>
    <col min="63" max="16384" width="9.140625" style="2"/>
  </cols>
  <sheetData>
    <row r="1" spans="1:62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customFormat="1" ht="24.95" customHeight="1">
      <c r="A2" s="31">
        <v>7</v>
      </c>
      <c r="B2" s="55"/>
      <c r="C2" s="32"/>
      <c r="D2" s="33"/>
      <c r="E2" s="32"/>
      <c r="F2" s="32" t="s">
        <v>62</v>
      </c>
      <c r="G2" s="34" t="s">
        <v>63</v>
      </c>
      <c r="H2" s="58" t="s">
        <v>82</v>
      </c>
      <c r="I2" s="36" t="str">
        <f t="shared" ref="I2:I4" si="0">H2</f>
        <v>Resin Toilet Brush</v>
      </c>
      <c r="J2" s="34" t="s">
        <v>64</v>
      </c>
      <c r="K2" s="37"/>
      <c r="L2" s="56" t="s">
        <v>83</v>
      </c>
      <c r="M2" s="34" t="s">
        <v>65</v>
      </c>
      <c r="N2" s="32"/>
      <c r="O2" s="38"/>
      <c r="P2" s="59" t="s">
        <v>84</v>
      </c>
      <c r="Q2" s="60"/>
      <c r="R2" s="32" t="s">
        <v>66</v>
      </c>
      <c r="S2" s="39">
        <f>'[1]Sunny 1.21'!Q10</f>
        <v>4</v>
      </c>
      <c r="T2" s="32" t="s">
        <v>67</v>
      </c>
      <c r="U2" s="87" t="s">
        <v>68</v>
      </c>
      <c r="V2" s="132">
        <v>43.5</v>
      </c>
      <c r="W2" s="132">
        <v>28.5</v>
      </c>
      <c r="X2" s="132">
        <v>42</v>
      </c>
      <c r="Y2" s="40">
        <v>14</v>
      </c>
      <c r="Z2" s="40">
        <v>14</v>
      </c>
      <c r="AA2" s="40">
        <v>32.5</v>
      </c>
      <c r="AB2" s="41">
        <v>10</v>
      </c>
      <c r="AC2" s="57">
        <v>1</v>
      </c>
      <c r="AD2" s="42">
        <f t="shared" ref="AD2:AD13" si="1">IF(Y2="","",Y2*Z2*AA2/1000000)</f>
        <v>6.3699999999999998E-3</v>
      </c>
      <c r="AE2" s="41">
        <v>63</v>
      </c>
      <c r="AF2" s="43">
        <f t="shared" ref="AF2:AF13" si="2">IF(AC2="","",AE2/AD2*AC2)</f>
        <v>9890.1098901098903</v>
      </c>
      <c r="AG2" s="44">
        <v>2250</v>
      </c>
      <c r="AH2" s="45">
        <f t="shared" ref="AH2:AH13" si="3">IF(ISERROR(AG2/AF2),"",AG2/AF2)</f>
        <v>0.22750000000000001</v>
      </c>
      <c r="AI2" s="46" t="s">
        <v>73</v>
      </c>
      <c r="AJ2" s="47">
        <v>0.23400000000000001</v>
      </c>
      <c r="AK2" s="45">
        <f t="shared" ref="AK2:AK12" si="4">IF(ISERROR(S2*AJ2),"",S2*AJ2)</f>
        <v>0.93600000000000005</v>
      </c>
      <c r="AL2" s="45">
        <f t="shared" ref="AL2:AL13" si="5">IF(ISERROR(S2+AH2+AK2),"",S2+AH2+AK2)</f>
        <v>5.1635</v>
      </c>
      <c r="AM2" s="48">
        <v>0</v>
      </c>
      <c r="AN2" s="45">
        <f t="shared" ref="AN2:AN4" si="6">IF(ISERROR(AW2*AM2),"",AW2*AM2)</f>
        <v>0</v>
      </c>
      <c r="AO2" s="48">
        <v>0</v>
      </c>
      <c r="AP2" s="45">
        <f t="shared" ref="AP2:AP13" si="7">IF(ISERROR(AW2*AO2),"",AW2*AO2)</f>
        <v>0</v>
      </c>
      <c r="AQ2" s="49">
        <v>0</v>
      </c>
      <c r="AR2" s="48">
        <v>0</v>
      </c>
      <c r="AS2" s="45">
        <f t="shared" ref="AS2:AS4" si="8">IF(ISERROR(AW2*AR2),"",AW2*AR2)</f>
        <v>0</v>
      </c>
      <c r="AT2" s="45">
        <f t="shared" ref="AT2:AT13" si="9">IF(ISERROR(AN2+AP2+AS2),"",AN2+AP2+AS2)</f>
        <v>0</v>
      </c>
      <c r="AU2" s="45">
        <f t="shared" ref="AU2:AU13" si="10">IF(ISERROR(AL2+AT2),"",AL2+AT2)</f>
        <v>5.1635</v>
      </c>
      <c r="AV2" s="50">
        <f t="shared" ref="AV2:AV13" si="11">IF(ISERROR((AW2-AU2)/AW2),"",(AW2-AU2)/AW2)</f>
        <v>0.27274647887323938</v>
      </c>
      <c r="AW2" s="51">
        <v>7.1</v>
      </c>
      <c r="AX2" s="52"/>
      <c r="AY2" s="50"/>
      <c r="AZ2" s="53"/>
      <c r="BA2" s="57">
        <v>500</v>
      </c>
      <c r="BB2" s="45">
        <f t="shared" ref="BB2:BB13" si="12">IF(ISERROR(AU2*BA2),"",AU2*BA2)</f>
        <v>2581.75</v>
      </c>
      <c r="BC2" s="45">
        <f t="shared" ref="BC2:BC13" si="13">IF(ISERROR(AW2*BA2),"",AW2*BA2)</f>
        <v>3550</v>
      </c>
      <c r="BD2" s="45">
        <f t="shared" ref="BD2:BD13" si="14">IF(ISERROR(AX2*BA2),"",AX2*BA2)</f>
        <v>0</v>
      </c>
      <c r="BE2" s="54">
        <f t="shared" ref="BE2:BE13" si="15">IF(V2="","",V2*W2*X2/1000000/AC2*BA2)</f>
        <v>26.034749999999999</v>
      </c>
      <c r="BF2" s="32"/>
      <c r="BG2" s="32"/>
      <c r="BH2" s="33" t="s">
        <v>70</v>
      </c>
      <c r="BI2" s="33" t="s">
        <v>71</v>
      </c>
      <c r="BJ2" s="33" t="s">
        <v>81</v>
      </c>
    </row>
    <row r="3" spans="1:62" ht="24.95" customHeight="1">
      <c r="A3" s="61">
        <v>8</v>
      </c>
      <c r="B3" s="55"/>
      <c r="C3" s="38"/>
      <c r="D3" s="33"/>
      <c r="E3" s="32"/>
      <c r="F3" s="32" t="s">
        <v>62</v>
      </c>
      <c r="G3" s="34" t="s">
        <v>63</v>
      </c>
      <c r="H3" s="62" t="s">
        <v>85</v>
      </c>
      <c r="I3" s="36" t="str">
        <f t="shared" si="0"/>
        <v>Resin Towel Holder</v>
      </c>
      <c r="J3" s="34" t="s">
        <v>64</v>
      </c>
      <c r="K3" s="37"/>
      <c r="L3" s="56" t="s">
        <v>86</v>
      </c>
      <c r="M3" s="34" t="s">
        <v>65</v>
      </c>
      <c r="N3" s="38"/>
      <c r="O3" s="38"/>
      <c r="P3" s="59" t="s">
        <v>87</v>
      </c>
      <c r="Q3" s="63"/>
      <c r="R3" s="32" t="s">
        <v>66</v>
      </c>
      <c r="S3" s="64">
        <f>'[1]Sunny 1.21'!Q11</f>
        <v>3.6</v>
      </c>
      <c r="T3" s="32" t="s">
        <v>67</v>
      </c>
      <c r="U3" s="87" t="s">
        <v>68</v>
      </c>
      <c r="V3" s="132">
        <v>43.5</v>
      </c>
      <c r="W3" s="132">
        <v>28.5</v>
      </c>
      <c r="X3" s="132">
        <v>42</v>
      </c>
      <c r="Y3" s="40">
        <v>11</v>
      </c>
      <c r="Z3" s="40">
        <v>11</v>
      </c>
      <c r="AA3" s="40">
        <v>40</v>
      </c>
      <c r="AB3" s="41">
        <v>10</v>
      </c>
      <c r="AC3" s="57">
        <v>1</v>
      </c>
      <c r="AD3" s="42">
        <f t="shared" si="1"/>
        <v>4.8399999999999997E-3</v>
      </c>
      <c r="AE3" s="41">
        <v>63</v>
      </c>
      <c r="AF3" s="43">
        <f t="shared" si="2"/>
        <v>13016.528925619836</v>
      </c>
      <c r="AG3" s="44">
        <v>2250</v>
      </c>
      <c r="AH3" s="45">
        <f t="shared" si="3"/>
        <v>0.17285714285714285</v>
      </c>
      <c r="AI3" s="46" t="s">
        <v>73</v>
      </c>
      <c r="AJ3" s="47">
        <v>0.23400000000000001</v>
      </c>
      <c r="AK3" s="45">
        <f t="shared" si="4"/>
        <v>0.84240000000000004</v>
      </c>
      <c r="AL3" s="45">
        <f t="shared" si="5"/>
        <v>4.6152571428571427</v>
      </c>
      <c r="AM3" s="48">
        <v>0</v>
      </c>
      <c r="AN3" s="45">
        <f t="shared" si="6"/>
        <v>0</v>
      </c>
      <c r="AO3" s="48">
        <v>0</v>
      </c>
      <c r="AP3" s="45">
        <f t="shared" si="7"/>
        <v>0</v>
      </c>
      <c r="AQ3" s="49">
        <v>0</v>
      </c>
      <c r="AR3" s="48">
        <v>0</v>
      </c>
      <c r="AS3" s="45">
        <f t="shared" si="8"/>
        <v>0</v>
      </c>
      <c r="AT3" s="45">
        <f t="shared" si="9"/>
        <v>0</v>
      </c>
      <c r="AU3" s="45">
        <f t="shared" si="10"/>
        <v>4.6152571428571427</v>
      </c>
      <c r="AV3" s="50">
        <f t="shared" si="11"/>
        <v>0.35899206349206353</v>
      </c>
      <c r="AW3" s="65">
        <v>7.2</v>
      </c>
      <c r="AX3" s="53"/>
      <c r="AY3" s="66"/>
      <c r="AZ3" s="53"/>
      <c r="BA3" s="57">
        <v>500</v>
      </c>
      <c r="BB3" s="45">
        <f t="shared" si="12"/>
        <v>2307.6285714285714</v>
      </c>
      <c r="BC3" s="45">
        <f t="shared" si="13"/>
        <v>3600</v>
      </c>
      <c r="BD3" s="45">
        <f t="shared" si="14"/>
        <v>0</v>
      </c>
      <c r="BE3" s="54">
        <f t="shared" si="15"/>
        <v>26.034749999999999</v>
      </c>
      <c r="BF3" s="38"/>
      <c r="BG3" s="38"/>
      <c r="BH3" s="33" t="s">
        <v>70</v>
      </c>
      <c r="BI3" s="33" t="s">
        <v>71</v>
      </c>
      <c r="BJ3" s="33" t="s">
        <v>88</v>
      </c>
    </row>
    <row r="4" spans="1:62" ht="24.95" customHeight="1">
      <c r="A4" s="61">
        <v>9</v>
      </c>
      <c r="B4" s="55"/>
      <c r="C4" s="38"/>
      <c r="D4" s="33"/>
      <c r="E4" s="32"/>
      <c r="F4" s="32" t="s">
        <v>62</v>
      </c>
      <c r="G4" s="34" t="s">
        <v>63</v>
      </c>
      <c r="H4" s="67" t="s">
        <v>89</v>
      </c>
      <c r="I4" s="36" t="str">
        <f t="shared" si="0"/>
        <v>Resin Spinner</v>
      </c>
      <c r="J4" s="34" t="s">
        <v>64</v>
      </c>
      <c r="K4" s="37"/>
      <c r="L4" s="56" t="s">
        <v>90</v>
      </c>
      <c r="M4" s="34" t="s">
        <v>65</v>
      </c>
      <c r="N4" s="38"/>
      <c r="O4" s="38"/>
      <c r="P4" s="59" t="s">
        <v>91</v>
      </c>
      <c r="Q4" s="63"/>
      <c r="R4" s="32" t="s">
        <v>66</v>
      </c>
      <c r="S4" s="64">
        <f>'[1]Sunny 1.21'!Q12</f>
        <v>4.7</v>
      </c>
      <c r="T4" s="32" t="s">
        <v>67</v>
      </c>
      <c r="U4" s="87" t="s">
        <v>68</v>
      </c>
      <c r="V4" s="132">
        <v>43.5</v>
      </c>
      <c r="W4" s="132">
        <v>28.5</v>
      </c>
      <c r="X4" s="132">
        <v>42</v>
      </c>
      <c r="Y4" s="40">
        <v>20</v>
      </c>
      <c r="Z4" s="40">
        <v>20</v>
      </c>
      <c r="AA4" s="40">
        <v>20</v>
      </c>
      <c r="AB4" s="41">
        <v>10</v>
      </c>
      <c r="AC4" s="57">
        <v>1</v>
      </c>
      <c r="AD4" s="42">
        <f t="shared" si="1"/>
        <v>8.0000000000000002E-3</v>
      </c>
      <c r="AE4" s="41">
        <v>63</v>
      </c>
      <c r="AF4" s="43">
        <f t="shared" si="2"/>
        <v>7875</v>
      </c>
      <c r="AG4" s="44">
        <v>2250</v>
      </c>
      <c r="AH4" s="45">
        <f t="shared" si="3"/>
        <v>0.2857142857142857</v>
      </c>
      <c r="AI4" s="46" t="s">
        <v>76</v>
      </c>
      <c r="AJ4" s="47">
        <v>0.23400000000000001</v>
      </c>
      <c r="AK4" s="45">
        <f t="shared" si="4"/>
        <v>1.0998000000000001</v>
      </c>
      <c r="AL4" s="45">
        <f t="shared" si="5"/>
        <v>6.0855142857142859</v>
      </c>
      <c r="AM4" s="48">
        <v>0</v>
      </c>
      <c r="AN4" s="45">
        <f t="shared" si="6"/>
        <v>0</v>
      </c>
      <c r="AO4" s="48">
        <v>0</v>
      </c>
      <c r="AP4" s="45">
        <f t="shared" si="7"/>
        <v>0</v>
      </c>
      <c r="AQ4" s="49">
        <v>0</v>
      </c>
      <c r="AR4" s="48">
        <v>0</v>
      </c>
      <c r="AS4" s="45">
        <f t="shared" si="8"/>
        <v>0</v>
      </c>
      <c r="AT4" s="45">
        <f t="shared" si="9"/>
        <v>0</v>
      </c>
      <c r="AU4" s="45">
        <f t="shared" si="10"/>
        <v>6.0855142857142859</v>
      </c>
      <c r="AV4" s="50">
        <f t="shared" si="11"/>
        <v>0.23931071428571427</v>
      </c>
      <c r="AW4" s="64">
        <v>8</v>
      </c>
      <c r="AX4" s="53"/>
      <c r="AY4" s="66"/>
      <c r="AZ4" s="53"/>
      <c r="BA4" s="57">
        <v>500</v>
      </c>
      <c r="BB4" s="45">
        <f t="shared" si="12"/>
        <v>3042.7571428571428</v>
      </c>
      <c r="BC4" s="45">
        <f t="shared" si="13"/>
        <v>4000</v>
      </c>
      <c r="BD4" s="45">
        <f t="shared" si="14"/>
        <v>0</v>
      </c>
      <c r="BE4" s="54">
        <f t="shared" si="15"/>
        <v>26.034749999999999</v>
      </c>
      <c r="BF4" s="38"/>
      <c r="BG4" s="38"/>
      <c r="BH4" s="33" t="s">
        <v>70</v>
      </c>
      <c r="BI4" s="33" t="s">
        <v>71</v>
      </c>
      <c r="BJ4" s="33" t="s">
        <v>92</v>
      </c>
    </row>
    <row r="5" spans="1:62" ht="24.95" customHeight="1">
      <c r="A5" s="61">
        <v>18</v>
      </c>
      <c r="B5" s="77"/>
      <c r="C5" s="38"/>
      <c r="D5" s="69"/>
      <c r="E5" s="32"/>
      <c r="F5" s="32" t="s">
        <v>62</v>
      </c>
      <c r="G5" s="70" t="s">
        <v>95</v>
      </c>
      <c r="H5" s="79" t="s">
        <v>105</v>
      </c>
      <c r="I5" s="36" t="s">
        <v>106</v>
      </c>
      <c r="J5" s="70" t="s">
        <v>96</v>
      </c>
      <c r="K5" s="37"/>
      <c r="L5" s="80" t="s">
        <v>107</v>
      </c>
      <c r="M5" s="70" t="s">
        <v>108</v>
      </c>
      <c r="N5" s="38"/>
      <c r="O5" s="38"/>
      <c r="P5" s="59" t="s">
        <v>109</v>
      </c>
      <c r="Q5" s="60"/>
      <c r="R5" s="32" t="s">
        <v>66</v>
      </c>
      <c r="S5" s="64">
        <f>'[1]Sunny 1.21'!Q21</f>
        <v>4.24</v>
      </c>
      <c r="T5" s="32" t="s">
        <v>67</v>
      </c>
      <c r="U5" s="69" t="s">
        <v>97</v>
      </c>
      <c r="V5" s="69">
        <v>45</v>
      </c>
      <c r="W5" s="69">
        <v>36</v>
      </c>
      <c r="X5" s="69">
        <v>44</v>
      </c>
      <c r="Y5" s="71">
        <v>21.8</v>
      </c>
      <c r="Z5" s="71">
        <v>9.6</v>
      </c>
      <c r="AA5" s="71">
        <v>12.4</v>
      </c>
      <c r="AB5" s="41">
        <v>10</v>
      </c>
      <c r="AC5" s="72">
        <v>1</v>
      </c>
      <c r="AD5" s="42">
        <f t="shared" si="1"/>
        <v>2.5950719999999999E-3</v>
      </c>
      <c r="AE5" s="41">
        <v>63</v>
      </c>
      <c r="AF5" s="43">
        <f t="shared" si="2"/>
        <v>24276.783071914768</v>
      </c>
      <c r="AG5" s="44">
        <v>2250</v>
      </c>
      <c r="AH5" s="45">
        <f t="shared" si="3"/>
        <v>9.2681142857142851E-2</v>
      </c>
      <c r="AI5" s="78" t="s">
        <v>100</v>
      </c>
      <c r="AJ5" s="74">
        <v>0.26</v>
      </c>
      <c r="AK5" s="45">
        <f t="shared" si="4"/>
        <v>1.1024</v>
      </c>
      <c r="AL5" s="45">
        <f t="shared" si="5"/>
        <v>5.4350811428571433</v>
      </c>
      <c r="AM5" s="48">
        <v>0</v>
      </c>
      <c r="AN5" s="45">
        <f t="shared" ref="AN5:AN7" si="16">IF(ISERROR(AW5*AM5),"",AW5*AM5)</f>
        <v>0</v>
      </c>
      <c r="AO5" s="48">
        <v>0</v>
      </c>
      <c r="AP5" s="45">
        <f t="shared" si="7"/>
        <v>0</v>
      </c>
      <c r="AQ5" s="49">
        <v>0</v>
      </c>
      <c r="AR5" s="48">
        <v>0</v>
      </c>
      <c r="AS5" s="45">
        <f t="shared" ref="AS5:AS7" si="17">IF(ISERROR(AW5*AR5),"",AW5*AR5)</f>
        <v>0</v>
      </c>
      <c r="AT5" s="45">
        <f t="shared" si="9"/>
        <v>0</v>
      </c>
      <c r="AU5" s="45">
        <f t="shared" si="10"/>
        <v>5.4350811428571433</v>
      </c>
      <c r="AV5" s="50">
        <f t="shared" si="11"/>
        <v>0.29869920737327182</v>
      </c>
      <c r="AW5" s="81">
        <v>7.75</v>
      </c>
      <c r="AX5" s="53"/>
      <c r="AY5" s="66"/>
      <c r="AZ5" s="53"/>
      <c r="BA5" s="57">
        <v>500</v>
      </c>
      <c r="BB5" s="45">
        <f t="shared" si="12"/>
        <v>2717.5405714285716</v>
      </c>
      <c r="BC5" s="45">
        <f t="shared" si="13"/>
        <v>3875</v>
      </c>
      <c r="BD5" s="45">
        <f t="shared" si="14"/>
        <v>0</v>
      </c>
      <c r="BE5" s="54">
        <f t="shared" si="15"/>
        <v>35.64</v>
      </c>
      <c r="BF5" s="38"/>
      <c r="BG5" s="38"/>
      <c r="BH5" s="76" t="s">
        <v>70</v>
      </c>
      <c r="BI5" s="71" t="s">
        <v>98</v>
      </c>
      <c r="BJ5" s="71" t="s">
        <v>99</v>
      </c>
    </row>
    <row r="6" spans="1:62" ht="24.95" customHeight="1">
      <c r="A6" s="61">
        <v>19</v>
      </c>
      <c r="B6" s="77"/>
      <c r="C6" s="38"/>
      <c r="D6" s="69"/>
      <c r="E6" s="32"/>
      <c r="F6" s="32" t="s">
        <v>62</v>
      </c>
      <c r="G6" s="70" t="s">
        <v>95</v>
      </c>
      <c r="H6" s="82" t="s">
        <v>110</v>
      </c>
      <c r="I6" s="83" t="s">
        <v>262</v>
      </c>
      <c r="J6" s="70" t="s">
        <v>96</v>
      </c>
      <c r="K6" s="37"/>
      <c r="L6" s="80" t="s">
        <v>111</v>
      </c>
      <c r="M6" s="70" t="s">
        <v>112</v>
      </c>
      <c r="N6" s="38"/>
      <c r="O6" s="38"/>
      <c r="P6" s="59" t="s">
        <v>113</v>
      </c>
      <c r="Q6" s="63"/>
      <c r="R6" s="32" t="s">
        <v>66</v>
      </c>
      <c r="S6" s="64">
        <f>'[1]Sunny 1.21'!Q22</f>
        <v>4.67</v>
      </c>
      <c r="T6" s="32" t="s">
        <v>67</v>
      </c>
      <c r="U6" s="69" t="s">
        <v>97</v>
      </c>
      <c r="V6" s="69">
        <v>45</v>
      </c>
      <c r="W6" s="69">
        <v>36</v>
      </c>
      <c r="X6" s="69">
        <v>44</v>
      </c>
      <c r="Y6" s="71">
        <v>12.2</v>
      </c>
      <c r="Z6" s="71">
        <v>12.2</v>
      </c>
      <c r="AA6" s="71">
        <v>38</v>
      </c>
      <c r="AB6" s="41">
        <v>10</v>
      </c>
      <c r="AC6" s="72">
        <v>1</v>
      </c>
      <c r="AD6" s="42">
        <f t="shared" si="1"/>
        <v>5.6559199999999992E-3</v>
      </c>
      <c r="AE6" s="41">
        <v>63</v>
      </c>
      <c r="AF6" s="43">
        <f t="shared" si="2"/>
        <v>11138.771411193937</v>
      </c>
      <c r="AG6" s="44">
        <v>2250</v>
      </c>
      <c r="AH6" s="45">
        <f t="shared" si="3"/>
        <v>0.20199714285714282</v>
      </c>
      <c r="AI6" s="73" t="s">
        <v>100</v>
      </c>
      <c r="AJ6" s="74">
        <v>0.26</v>
      </c>
      <c r="AK6" s="45">
        <f t="shared" si="4"/>
        <v>1.2141999999999999</v>
      </c>
      <c r="AL6" s="45">
        <f t="shared" si="5"/>
        <v>6.0861971428571424</v>
      </c>
      <c r="AM6" s="48">
        <v>0</v>
      </c>
      <c r="AN6" s="45">
        <f t="shared" si="16"/>
        <v>0</v>
      </c>
      <c r="AO6" s="48">
        <v>0</v>
      </c>
      <c r="AP6" s="45">
        <f t="shared" si="7"/>
        <v>0</v>
      </c>
      <c r="AQ6" s="49">
        <v>0</v>
      </c>
      <c r="AR6" s="48">
        <v>0</v>
      </c>
      <c r="AS6" s="45">
        <f t="shared" si="17"/>
        <v>0</v>
      </c>
      <c r="AT6" s="45">
        <f t="shared" si="9"/>
        <v>0</v>
      </c>
      <c r="AU6" s="45">
        <f t="shared" si="10"/>
        <v>6.0861971428571424</v>
      </c>
      <c r="AV6" s="50">
        <f t="shared" si="11"/>
        <v>0.26227913419913423</v>
      </c>
      <c r="AW6" s="64">
        <v>8.25</v>
      </c>
      <c r="AX6" s="53"/>
      <c r="AY6" s="66"/>
      <c r="AZ6" s="53"/>
      <c r="BA6" s="57">
        <v>500</v>
      </c>
      <c r="BB6" s="45">
        <f t="shared" si="12"/>
        <v>3043.0985714285712</v>
      </c>
      <c r="BC6" s="45">
        <f t="shared" si="13"/>
        <v>4125</v>
      </c>
      <c r="BD6" s="45">
        <f t="shared" si="14"/>
        <v>0</v>
      </c>
      <c r="BE6" s="54">
        <f t="shared" si="15"/>
        <v>35.64</v>
      </c>
      <c r="BF6" s="38"/>
      <c r="BG6" s="38"/>
      <c r="BH6" s="76" t="s">
        <v>70</v>
      </c>
      <c r="BI6" s="71" t="s">
        <v>98</v>
      </c>
      <c r="BJ6" s="71" t="s">
        <v>99</v>
      </c>
    </row>
    <row r="7" spans="1:62" ht="24.95" customHeight="1">
      <c r="A7" s="61">
        <v>20</v>
      </c>
      <c r="B7" s="84"/>
      <c r="C7" s="38"/>
      <c r="D7" s="69"/>
      <c r="E7" s="32"/>
      <c r="F7" s="32" t="s">
        <v>62</v>
      </c>
      <c r="G7" s="70" t="s">
        <v>95</v>
      </c>
      <c r="H7" s="82" t="s">
        <v>114</v>
      </c>
      <c r="I7" s="36" t="s">
        <v>115</v>
      </c>
      <c r="J7" s="70" t="s">
        <v>96</v>
      </c>
      <c r="K7" s="37"/>
      <c r="L7" s="80" t="s">
        <v>116</v>
      </c>
      <c r="M7" s="70" t="s">
        <v>112</v>
      </c>
      <c r="N7" s="38"/>
      <c r="O7" s="38"/>
      <c r="P7" s="59" t="s">
        <v>117</v>
      </c>
      <c r="Q7" s="63"/>
      <c r="R7" s="32" t="s">
        <v>66</v>
      </c>
      <c r="S7" s="64">
        <f>'[1]Sunny 1.21'!Q23</f>
        <v>4.42</v>
      </c>
      <c r="T7" s="32" t="s">
        <v>67</v>
      </c>
      <c r="U7" s="69" t="s">
        <v>97</v>
      </c>
      <c r="V7" s="69">
        <v>45</v>
      </c>
      <c r="W7" s="69">
        <v>36</v>
      </c>
      <c r="X7" s="69">
        <v>44</v>
      </c>
      <c r="Y7" s="71">
        <v>16.2</v>
      </c>
      <c r="Z7" s="71">
        <v>16.2</v>
      </c>
      <c r="AA7" s="71">
        <v>36.5</v>
      </c>
      <c r="AB7" s="41">
        <v>10</v>
      </c>
      <c r="AC7" s="72">
        <v>1</v>
      </c>
      <c r="AD7" s="42">
        <f t="shared" si="1"/>
        <v>9.5790600000000004E-3</v>
      </c>
      <c r="AE7" s="41">
        <v>63</v>
      </c>
      <c r="AF7" s="43">
        <f t="shared" si="2"/>
        <v>6576.8457447808032</v>
      </c>
      <c r="AG7" s="44">
        <v>2250</v>
      </c>
      <c r="AH7" s="45">
        <f t="shared" si="3"/>
        <v>0.34210928571428573</v>
      </c>
      <c r="AI7" s="73" t="s">
        <v>100</v>
      </c>
      <c r="AJ7" s="74">
        <v>0.26</v>
      </c>
      <c r="AK7" s="45">
        <f t="shared" si="4"/>
        <v>1.1492</v>
      </c>
      <c r="AL7" s="45">
        <f t="shared" si="5"/>
        <v>5.9113092857142853</v>
      </c>
      <c r="AM7" s="48">
        <v>0</v>
      </c>
      <c r="AN7" s="45">
        <f t="shared" si="16"/>
        <v>0</v>
      </c>
      <c r="AO7" s="48">
        <v>0</v>
      </c>
      <c r="AP7" s="45">
        <f t="shared" si="7"/>
        <v>0</v>
      </c>
      <c r="AQ7" s="49">
        <v>0</v>
      </c>
      <c r="AR7" s="48">
        <v>0</v>
      </c>
      <c r="AS7" s="45">
        <f t="shared" si="17"/>
        <v>0</v>
      </c>
      <c r="AT7" s="45">
        <f t="shared" si="9"/>
        <v>0</v>
      </c>
      <c r="AU7" s="45">
        <f t="shared" si="10"/>
        <v>5.9113092857142853</v>
      </c>
      <c r="AV7" s="50">
        <f t="shared" si="11"/>
        <v>0.28347766233766242</v>
      </c>
      <c r="AW7" s="64">
        <v>8.25</v>
      </c>
      <c r="AX7" s="53"/>
      <c r="AY7" s="66"/>
      <c r="AZ7" s="53"/>
      <c r="BA7" s="57">
        <v>500</v>
      </c>
      <c r="BB7" s="45">
        <f t="shared" si="12"/>
        <v>2955.6546428571428</v>
      </c>
      <c r="BC7" s="45">
        <f t="shared" si="13"/>
        <v>4125</v>
      </c>
      <c r="BD7" s="45">
        <f t="shared" si="14"/>
        <v>0</v>
      </c>
      <c r="BE7" s="54">
        <f t="shared" si="15"/>
        <v>35.64</v>
      </c>
      <c r="BF7" s="38"/>
      <c r="BG7" s="38"/>
      <c r="BH7" s="76" t="s">
        <v>70</v>
      </c>
      <c r="BI7" s="71" t="s">
        <v>98</v>
      </c>
      <c r="BJ7" s="71" t="s">
        <v>99</v>
      </c>
    </row>
    <row r="8" spans="1:62" ht="24.95" customHeight="1">
      <c r="A8" s="61">
        <v>29</v>
      </c>
      <c r="B8" s="77"/>
      <c r="C8" s="38"/>
      <c r="D8" s="69"/>
      <c r="E8" s="32"/>
      <c r="F8" s="32" t="s">
        <v>62</v>
      </c>
      <c r="G8" s="70" t="s">
        <v>121</v>
      </c>
      <c r="H8" s="83" t="s">
        <v>110</v>
      </c>
      <c r="I8" s="83" t="s">
        <v>262</v>
      </c>
      <c r="J8" s="70" t="s">
        <v>118</v>
      </c>
      <c r="K8" s="37"/>
      <c r="L8" s="80" t="s">
        <v>111</v>
      </c>
      <c r="M8" s="70" t="s">
        <v>120</v>
      </c>
      <c r="N8" s="38"/>
      <c r="O8" s="38"/>
      <c r="P8" s="59" t="s">
        <v>127</v>
      </c>
      <c r="Q8" s="60"/>
      <c r="R8" s="32" t="s">
        <v>66</v>
      </c>
      <c r="S8" s="64">
        <f>'[1]Sunny 1.21'!Q32</f>
        <v>4.67</v>
      </c>
      <c r="T8" s="32" t="s">
        <v>67</v>
      </c>
      <c r="U8" s="69" t="s">
        <v>119</v>
      </c>
      <c r="V8" s="69">
        <v>45</v>
      </c>
      <c r="W8" s="69">
        <v>38</v>
      </c>
      <c r="X8" s="69">
        <v>50</v>
      </c>
      <c r="Y8" s="71">
        <v>12.2</v>
      </c>
      <c r="Z8" s="71">
        <v>12.2</v>
      </c>
      <c r="AA8" s="71">
        <v>38</v>
      </c>
      <c r="AB8" s="41">
        <v>10</v>
      </c>
      <c r="AC8" s="72">
        <v>1</v>
      </c>
      <c r="AD8" s="42">
        <f t="shared" si="1"/>
        <v>5.6559199999999992E-3</v>
      </c>
      <c r="AE8" s="41">
        <v>63</v>
      </c>
      <c r="AF8" s="43">
        <f t="shared" si="2"/>
        <v>11138.771411193937</v>
      </c>
      <c r="AG8" s="44">
        <v>2250</v>
      </c>
      <c r="AH8" s="45">
        <f t="shared" si="3"/>
        <v>0.20199714285714282</v>
      </c>
      <c r="AI8" s="73" t="s">
        <v>100</v>
      </c>
      <c r="AJ8" s="74">
        <v>0.26</v>
      </c>
      <c r="AK8" s="45">
        <f t="shared" si="4"/>
        <v>1.2141999999999999</v>
      </c>
      <c r="AL8" s="45">
        <f t="shared" si="5"/>
        <v>6.0861971428571424</v>
      </c>
      <c r="AM8" s="48">
        <v>0</v>
      </c>
      <c r="AN8" s="45">
        <f t="shared" ref="AN8:AN9" si="18">IF(ISERROR(AW8*AM8),"",AW8*AM8)</f>
        <v>0</v>
      </c>
      <c r="AO8" s="48">
        <v>0</v>
      </c>
      <c r="AP8" s="45">
        <f t="shared" si="7"/>
        <v>0</v>
      </c>
      <c r="AQ8" s="49">
        <v>0</v>
      </c>
      <c r="AR8" s="48">
        <v>0</v>
      </c>
      <c r="AS8" s="45">
        <f t="shared" ref="AS8:AS9" si="19">IF(ISERROR(AW8*AR8),"",AW8*AR8)</f>
        <v>0</v>
      </c>
      <c r="AT8" s="45">
        <f t="shared" si="9"/>
        <v>0</v>
      </c>
      <c r="AU8" s="45">
        <f t="shared" si="10"/>
        <v>6.0861971428571424</v>
      </c>
      <c r="AV8" s="50">
        <f t="shared" si="11"/>
        <v>0.2392253571428572</v>
      </c>
      <c r="AW8" s="64">
        <v>8</v>
      </c>
      <c r="AX8" s="53"/>
      <c r="AY8" s="66"/>
      <c r="AZ8" s="53"/>
      <c r="BA8" s="57">
        <v>500</v>
      </c>
      <c r="BB8" s="45">
        <f t="shared" si="12"/>
        <v>3043.0985714285712</v>
      </c>
      <c r="BC8" s="45">
        <f t="shared" si="13"/>
        <v>4000</v>
      </c>
      <c r="BD8" s="45">
        <f t="shared" si="14"/>
        <v>0</v>
      </c>
      <c r="BE8" s="54">
        <f t="shared" si="15"/>
        <v>42.75</v>
      </c>
      <c r="BF8" s="38"/>
      <c r="BG8" s="38"/>
      <c r="BH8" s="76" t="s">
        <v>70</v>
      </c>
      <c r="BI8" s="71" t="s">
        <v>98</v>
      </c>
      <c r="BJ8" s="71" t="s">
        <v>99</v>
      </c>
    </row>
    <row r="9" spans="1:62" ht="24.95" customHeight="1">
      <c r="A9" s="61">
        <v>30</v>
      </c>
      <c r="B9" s="84"/>
      <c r="C9" s="38"/>
      <c r="D9" s="69"/>
      <c r="E9" s="32"/>
      <c r="F9" s="32" t="s">
        <v>62</v>
      </c>
      <c r="G9" s="70" t="s">
        <v>123</v>
      </c>
      <c r="H9" s="85" t="s">
        <v>114</v>
      </c>
      <c r="I9" s="86" t="s">
        <v>115</v>
      </c>
      <c r="J9" s="70" t="s">
        <v>118</v>
      </c>
      <c r="K9" s="37"/>
      <c r="L9" s="80" t="s">
        <v>116</v>
      </c>
      <c r="M9" s="70" t="s">
        <v>122</v>
      </c>
      <c r="N9" s="38"/>
      <c r="O9" s="38"/>
      <c r="P9" s="59" t="s">
        <v>128</v>
      </c>
      <c r="Q9" s="63"/>
      <c r="R9" s="32" t="s">
        <v>66</v>
      </c>
      <c r="S9" s="64">
        <f>'[1]Sunny 1.21'!Q33</f>
        <v>4.42</v>
      </c>
      <c r="T9" s="32" t="s">
        <v>67</v>
      </c>
      <c r="U9" s="69" t="s">
        <v>119</v>
      </c>
      <c r="V9" s="69">
        <v>45</v>
      </c>
      <c r="W9" s="69">
        <v>38</v>
      </c>
      <c r="X9" s="69">
        <v>50</v>
      </c>
      <c r="Y9" s="71">
        <v>16.2</v>
      </c>
      <c r="Z9" s="71">
        <v>16.2</v>
      </c>
      <c r="AA9" s="71">
        <v>36.5</v>
      </c>
      <c r="AB9" s="41">
        <v>10</v>
      </c>
      <c r="AC9" s="72">
        <v>1</v>
      </c>
      <c r="AD9" s="42">
        <f t="shared" si="1"/>
        <v>9.5790600000000004E-3</v>
      </c>
      <c r="AE9" s="41">
        <v>63</v>
      </c>
      <c r="AF9" s="43">
        <f t="shared" si="2"/>
        <v>6576.8457447808032</v>
      </c>
      <c r="AG9" s="44">
        <v>2250</v>
      </c>
      <c r="AH9" s="45">
        <f t="shared" si="3"/>
        <v>0.34210928571428573</v>
      </c>
      <c r="AI9" s="73" t="s">
        <v>100</v>
      </c>
      <c r="AJ9" s="74">
        <v>0.26</v>
      </c>
      <c r="AK9" s="45">
        <f t="shared" si="4"/>
        <v>1.1492</v>
      </c>
      <c r="AL9" s="45">
        <f t="shared" si="5"/>
        <v>5.9113092857142853</v>
      </c>
      <c r="AM9" s="48">
        <v>0</v>
      </c>
      <c r="AN9" s="45">
        <f t="shared" si="18"/>
        <v>0</v>
      </c>
      <c r="AO9" s="48">
        <v>0</v>
      </c>
      <c r="AP9" s="45">
        <f t="shared" si="7"/>
        <v>0</v>
      </c>
      <c r="AQ9" s="49">
        <v>0</v>
      </c>
      <c r="AR9" s="48">
        <v>0</v>
      </c>
      <c r="AS9" s="45">
        <f t="shared" si="19"/>
        <v>0</v>
      </c>
      <c r="AT9" s="45">
        <f t="shared" si="9"/>
        <v>0</v>
      </c>
      <c r="AU9" s="45">
        <f t="shared" si="10"/>
        <v>5.9113092857142853</v>
      </c>
      <c r="AV9" s="50">
        <f t="shared" si="11"/>
        <v>0.26108633928571434</v>
      </c>
      <c r="AW9" s="64">
        <v>8</v>
      </c>
      <c r="AX9" s="53"/>
      <c r="AY9" s="66"/>
      <c r="AZ9" s="53"/>
      <c r="BA9" s="57">
        <v>500</v>
      </c>
      <c r="BB9" s="45">
        <f t="shared" si="12"/>
        <v>2955.6546428571428</v>
      </c>
      <c r="BC9" s="45">
        <f t="shared" si="13"/>
        <v>4000</v>
      </c>
      <c r="BD9" s="45">
        <f t="shared" si="14"/>
        <v>0</v>
      </c>
      <c r="BE9" s="54">
        <f t="shared" si="15"/>
        <v>42.75</v>
      </c>
      <c r="BF9" s="38"/>
      <c r="BG9" s="38"/>
      <c r="BH9" s="76" t="s">
        <v>70</v>
      </c>
      <c r="BI9" s="71" t="s">
        <v>98</v>
      </c>
      <c r="BJ9" s="71" t="s">
        <v>99</v>
      </c>
    </row>
    <row r="10" spans="1:62" ht="24.95" customHeight="1">
      <c r="A10" s="61">
        <v>42</v>
      </c>
      <c r="B10" s="77"/>
      <c r="C10" s="38"/>
      <c r="D10" s="69" t="s">
        <v>138</v>
      </c>
      <c r="E10" s="32" t="s">
        <v>134</v>
      </c>
      <c r="F10" s="32" t="s">
        <v>62</v>
      </c>
      <c r="G10" s="70" t="s">
        <v>135</v>
      </c>
      <c r="H10" s="85" t="s">
        <v>124</v>
      </c>
      <c r="I10" s="86" t="s">
        <v>125</v>
      </c>
      <c r="J10" s="70" t="s">
        <v>136</v>
      </c>
      <c r="K10" s="37"/>
      <c r="L10" s="93" t="s">
        <v>126</v>
      </c>
      <c r="M10" s="70" t="s">
        <v>137</v>
      </c>
      <c r="N10" s="38"/>
      <c r="O10" s="38"/>
      <c r="P10" s="94" t="s">
        <v>139</v>
      </c>
      <c r="Q10" s="60"/>
      <c r="R10" s="32" t="s">
        <v>66</v>
      </c>
      <c r="S10" s="64">
        <f>'[1]Sunny 1.21'!Q45</f>
        <v>4.49</v>
      </c>
      <c r="T10" s="32" t="s">
        <v>67</v>
      </c>
      <c r="U10" s="69" t="s">
        <v>119</v>
      </c>
      <c r="V10" s="69">
        <v>45</v>
      </c>
      <c r="W10" s="69">
        <v>38</v>
      </c>
      <c r="X10" s="69">
        <v>50</v>
      </c>
      <c r="Y10" s="71">
        <v>21.2</v>
      </c>
      <c r="Z10" s="71">
        <v>21.2</v>
      </c>
      <c r="AA10" s="71">
        <v>22</v>
      </c>
      <c r="AB10" s="41">
        <v>10</v>
      </c>
      <c r="AC10" s="72">
        <v>1</v>
      </c>
      <c r="AD10" s="42">
        <f t="shared" si="1"/>
        <v>9.8876800000000011E-3</v>
      </c>
      <c r="AE10" s="41">
        <v>63</v>
      </c>
      <c r="AF10" s="43">
        <f t="shared" si="2"/>
        <v>6371.5654228292169</v>
      </c>
      <c r="AG10" s="44">
        <v>2250</v>
      </c>
      <c r="AH10" s="45">
        <f t="shared" si="3"/>
        <v>0.3531314285714286</v>
      </c>
      <c r="AI10" s="73" t="s">
        <v>100</v>
      </c>
      <c r="AJ10" s="74">
        <v>0.26</v>
      </c>
      <c r="AK10" s="45">
        <f t="shared" si="4"/>
        <v>1.1674</v>
      </c>
      <c r="AL10" s="45">
        <f t="shared" si="5"/>
        <v>6.0105314285714284</v>
      </c>
      <c r="AM10" s="48">
        <v>0</v>
      </c>
      <c r="AN10" s="45">
        <f t="shared" ref="AN10:AN12" si="20">IF(ISERROR(AW10*AM10),"",AW10*AM10)</f>
        <v>0</v>
      </c>
      <c r="AO10" s="74">
        <v>0.06</v>
      </c>
      <c r="AP10" s="45">
        <f t="shared" si="7"/>
        <v>0.52500000000000002</v>
      </c>
      <c r="AQ10" s="49">
        <v>0</v>
      </c>
      <c r="AR10" s="48">
        <v>0</v>
      </c>
      <c r="AS10" s="45">
        <f t="shared" ref="AS10:AS12" si="21">IF(ISERROR(AW10*AR10),"",AW10*AR10)</f>
        <v>0</v>
      </c>
      <c r="AT10" s="45">
        <f t="shared" si="9"/>
        <v>0.52500000000000002</v>
      </c>
      <c r="AU10" s="45">
        <f t="shared" si="10"/>
        <v>6.5355314285714288</v>
      </c>
      <c r="AV10" s="50">
        <f t="shared" si="11"/>
        <v>0.2530821224489796</v>
      </c>
      <c r="AW10" s="64">
        <v>8.75</v>
      </c>
      <c r="AX10" s="53"/>
      <c r="AY10" s="66"/>
      <c r="AZ10" s="53"/>
      <c r="BA10" s="57">
        <v>500</v>
      </c>
      <c r="BB10" s="45">
        <f t="shared" si="12"/>
        <v>3267.7657142857142</v>
      </c>
      <c r="BC10" s="45">
        <f t="shared" si="13"/>
        <v>4375</v>
      </c>
      <c r="BD10" s="45">
        <f t="shared" si="14"/>
        <v>0</v>
      </c>
      <c r="BE10" s="54">
        <f t="shared" si="15"/>
        <v>42.75</v>
      </c>
      <c r="BF10" s="38"/>
      <c r="BG10" s="38"/>
      <c r="BH10" s="76" t="s">
        <v>70</v>
      </c>
      <c r="BI10" s="71" t="s">
        <v>98</v>
      </c>
      <c r="BJ10" s="71" t="s">
        <v>99</v>
      </c>
    </row>
    <row r="11" spans="1:62" ht="24.95" customHeight="1">
      <c r="A11" s="61">
        <v>44</v>
      </c>
      <c r="B11" s="77"/>
      <c r="C11" s="38"/>
      <c r="D11" s="69" t="s">
        <v>133</v>
      </c>
      <c r="E11" s="32" t="s">
        <v>134</v>
      </c>
      <c r="F11" s="32" t="s">
        <v>62</v>
      </c>
      <c r="G11" s="70" t="s">
        <v>135</v>
      </c>
      <c r="H11" s="83" t="s">
        <v>110</v>
      </c>
      <c r="I11" s="83" t="s">
        <v>262</v>
      </c>
      <c r="J11" s="70" t="s">
        <v>136</v>
      </c>
      <c r="K11" s="37"/>
      <c r="L11" s="93" t="s">
        <v>140</v>
      </c>
      <c r="M11" s="70" t="s">
        <v>137</v>
      </c>
      <c r="N11" s="38"/>
      <c r="O11" s="38"/>
      <c r="P11" s="59" t="s">
        <v>141</v>
      </c>
      <c r="Q11" s="60"/>
      <c r="R11" s="32" t="s">
        <v>66</v>
      </c>
      <c r="S11" s="64">
        <f>'[1]Sunny 1.21'!Q47</f>
        <v>4.67</v>
      </c>
      <c r="T11" s="32" t="s">
        <v>67</v>
      </c>
      <c r="U11" s="69" t="s">
        <v>119</v>
      </c>
      <c r="V11" s="69">
        <v>45</v>
      </c>
      <c r="W11" s="69">
        <v>38</v>
      </c>
      <c r="X11" s="69">
        <v>50</v>
      </c>
      <c r="Y11" s="71">
        <v>12.2</v>
      </c>
      <c r="Z11" s="71">
        <v>12.2</v>
      </c>
      <c r="AA11" s="71">
        <v>38</v>
      </c>
      <c r="AB11" s="41">
        <v>10</v>
      </c>
      <c r="AC11" s="72">
        <v>1</v>
      </c>
      <c r="AD11" s="42">
        <f t="shared" si="1"/>
        <v>5.6559199999999992E-3</v>
      </c>
      <c r="AE11" s="41">
        <v>63</v>
      </c>
      <c r="AF11" s="43">
        <f t="shared" si="2"/>
        <v>11138.771411193937</v>
      </c>
      <c r="AG11" s="44">
        <v>2250</v>
      </c>
      <c r="AH11" s="45">
        <f t="shared" si="3"/>
        <v>0.20199714285714282</v>
      </c>
      <c r="AI11" s="78" t="s">
        <v>100</v>
      </c>
      <c r="AJ11" s="74">
        <v>0.26</v>
      </c>
      <c r="AK11" s="45">
        <f t="shared" si="4"/>
        <v>1.2141999999999999</v>
      </c>
      <c r="AL11" s="45">
        <f t="shared" si="5"/>
        <v>6.0861971428571424</v>
      </c>
      <c r="AM11" s="48">
        <v>0</v>
      </c>
      <c r="AN11" s="45">
        <f t="shared" si="20"/>
        <v>0</v>
      </c>
      <c r="AO11" s="74">
        <v>0.06</v>
      </c>
      <c r="AP11" s="45">
        <f t="shared" si="7"/>
        <v>0.5069999999999999</v>
      </c>
      <c r="AQ11" s="49">
        <v>0</v>
      </c>
      <c r="AR11" s="48">
        <v>0</v>
      </c>
      <c r="AS11" s="45">
        <f t="shared" si="21"/>
        <v>0</v>
      </c>
      <c r="AT11" s="45">
        <f t="shared" si="9"/>
        <v>0.5069999999999999</v>
      </c>
      <c r="AU11" s="45">
        <f t="shared" si="10"/>
        <v>6.5931971428571421</v>
      </c>
      <c r="AV11" s="50">
        <f t="shared" si="11"/>
        <v>0.21973998309382928</v>
      </c>
      <c r="AW11" s="95">
        <v>8.4499999999999993</v>
      </c>
      <c r="AX11" s="53"/>
      <c r="AY11" s="66"/>
      <c r="AZ11" s="53"/>
      <c r="BA11" s="57">
        <v>500</v>
      </c>
      <c r="BB11" s="45">
        <f t="shared" si="12"/>
        <v>3296.5985714285712</v>
      </c>
      <c r="BC11" s="45">
        <f t="shared" si="13"/>
        <v>4225</v>
      </c>
      <c r="BD11" s="45">
        <f t="shared" si="14"/>
        <v>0</v>
      </c>
      <c r="BE11" s="54">
        <f t="shared" si="15"/>
        <v>42.75</v>
      </c>
      <c r="BF11" s="38"/>
      <c r="BG11" s="38"/>
      <c r="BH11" s="76" t="s">
        <v>70</v>
      </c>
      <c r="BI11" s="71" t="s">
        <v>98</v>
      </c>
      <c r="BJ11" s="71" t="s">
        <v>99</v>
      </c>
    </row>
    <row r="12" spans="1:62" ht="24.95" customHeight="1">
      <c r="A12" s="61">
        <v>45</v>
      </c>
      <c r="B12" s="84"/>
      <c r="C12" s="38"/>
      <c r="D12" s="69" t="s">
        <v>133</v>
      </c>
      <c r="E12" s="32" t="s">
        <v>134</v>
      </c>
      <c r="F12" s="32" t="s">
        <v>62</v>
      </c>
      <c r="G12" s="70" t="s">
        <v>135</v>
      </c>
      <c r="H12" s="85" t="s">
        <v>114</v>
      </c>
      <c r="I12" s="86" t="s">
        <v>115</v>
      </c>
      <c r="J12" s="70" t="s">
        <v>136</v>
      </c>
      <c r="K12" s="37"/>
      <c r="L12" s="93" t="s">
        <v>142</v>
      </c>
      <c r="M12" s="70" t="s">
        <v>143</v>
      </c>
      <c r="N12" s="38"/>
      <c r="O12" s="38"/>
      <c r="P12" s="59" t="s">
        <v>144</v>
      </c>
      <c r="Q12" s="60"/>
      <c r="R12" s="32" t="s">
        <v>66</v>
      </c>
      <c r="S12" s="64">
        <f>'[1]Sunny 1.21'!Q48</f>
        <v>4.42</v>
      </c>
      <c r="T12" s="32" t="s">
        <v>67</v>
      </c>
      <c r="U12" s="69" t="s">
        <v>119</v>
      </c>
      <c r="V12" s="69">
        <v>45</v>
      </c>
      <c r="W12" s="69">
        <v>38</v>
      </c>
      <c r="X12" s="69">
        <v>50</v>
      </c>
      <c r="Y12" s="71">
        <v>16.2</v>
      </c>
      <c r="Z12" s="71">
        <v>16.2</v>
      </c>
      <c r="AA12" s="71">
        <v>36.5</v>
      </c>
      <c r="AB12" s="41">
        <v>10</v>
      </c>
      <c r="AC12" s="72">
        <v>1</v>
      </c>
      <c r="AD12" s="42">
        <f t="shared" si="1"/>
        <v>9.5790600000000004E-3</v>
      </c>
      <c r="AE12" s="41">
        <v>63</v>
      </c>
      <c r="AF12" s="43">
        <f t="shared" si="2"/>
        <v>6576.8457447808032</v>
      </c>
      <c r="AG12" s="44">
        <v>2250</v>
      </c>
      <c r="AH12" s="45">
        <f t="shared" si="3"/>
        <v>0.34210928571428573</v>
      </c>
      <c r="AI12" s="73" t="s">
        <v>100</v>
      </c>
      <c r="AJ12" s="74">
        <v>0.26</v>
      </c>
      <c r="AK12" s="45">
        <f t="shared" si="4"/>
        <v>1.1492</v>
      </c>
      <c r="AL12" s="45">
        <f t="shared" si="5"/>
        <v>5.9113092857142853</v>
      </c>
      <c r="AM12" s="48">
        <v>0</v>
      </c>
      <c r="AN12" s="45">
        <f t="shared" si="20"/>
        <v>0</v>
      </c>
      <c r="AO12" s="74">
        <v>0.06</v>
      </c>
      <c r="AP12" s="45">
        <f t="shared" si="7"/>
        <v>0.52199999999999991</v>
      </c>
      <c r="AQ12" s="49">
        <v>0</v>
      </c>
      <c r="AR12" s="48">
        <v>0</v>
      </c>
      <c r="AS12" s="45">
        <f t="shared" si="21"/>
        <v>0</v>
      </c>
      <c r="AT12" s="45">
        <f t="shared" si="9"/>
        <v>0.52199999999999991</v>
      </c>
      <c r="AU12" s="45">
        <f t="shared" si="10"/>
        <v>6.4333092857142855</v>
      </c>
      <c r="AV12" s="50">
        <f t="shared" si="11"/>
        <v>0.26053916256157633</v>
      </c>
      <c r="AW12" s="95">
        <v>8.6999999999999993</v>
      </c>
      <c r="AX12" s="53"/>
      <c r="AY12" s="66"/>
      <c r="AZ12" s="53"/>
      <c r="BA12" s="57">
        <v>500</v>
      </c>
      <c r="BB12" s="45">
        <f t="shared" si="12"/>
        <v>3216.6546428571428</v>
      </c>
      <c r="BC12" s="45">
        <f t="shared" si="13"/>
        <v>4350</v>
      </c>
      <c r="BD12" s="45">
        <f t="shared" si="14"/>
        <v>0</v>
      </c>
      <c r="BE12" s="54">
        <f t="shared" si="15"/>
        <v>42.75</v>
      </c>
      <c r="BF12" s="38"/>
      <c r="BG12" s="38"/>
      <c r="BH12" s="76" t="s">
        <v>70</v>
      </c>
      <c r="BI12" s="71" t="s">
        <v>98</v>
      </c>
      <c r="BJ12" s="71" t="s">
        <v>99</v>
      </c>
    </row>
    <row r="13" spans="1:62" ht="24.95" customHeight="1">
      <c r="A13" s="61"/>
      <c r="B13" s="134"/>
      <c r="C13" s="38"/>
      <c r="D13" s="87" t="s">
        <v>147</v>
      </c>
      <c r="E13" s="38"/>
      <c r="F13" s="32" t="s">
        <v>62</v>
      </c>
      <c r="G13" s="34" t="s">
        <v>148</v>
      </c>
      <c r="H13" s="85" t="s">
        <v>149</v>
      </c>
      <c r="I13" s="85" t="s">
        <v>260</v>
      </c>
      <c r="J13" s="34" t="s">
        <v>150</v>
      </c>
      <c r="K13" s="37"/>
      <c r="L13" s="101" t="s">
        <v>151</v>
      </c>
      <c r="M13" s="34" t="s">
        <v>152</v>
      </c>
      <c r="N13" s="38"/>
      <c r="O13" s="38"/>
      <c r="P13" s="59" t="s">
        <v>153</v>
      </c>
      <c r="Q13" s="63"/>
      <c r="R13" s="32" t="s">
        <v>66</v>
      </c>
      <c r="S13" s="98">
        <f>'[1]Sunny 1.21'!Q58</f>
        <v>2.65</v>
      </c>
      <c r="T13" s="32" t="s">
        <v>67</v>
      </c>
      <c r="U13" s="87" t="s">
        <v>154</v>
      </c>
      <c r="V13" s="89">
        <v>24.7</v>
      </c>
      <c r="W13" s="89">
        <v>22.1</v>
      </c>
      <c r="X13" s="89">
        <v>27.5</v>
      </c>
      <c r="Y13" s="102">
        <v>16</v>
      </c>
      <c r="Z13" s="102">
        <v>8</v>
      </c>
      <c r="AA13" s="102">
        <v>22</v>
      </c>
      <c r="AB13" s="41">
        <v>10</v>
      </c>
      <c r="AC13" s="90">
        <v>2</v>
      </c>
      <c r="AD13" s="42">
        <f t="shared" si="1"/>
        <v>2.8159999999999999E-3</v>
      </c>
      <c r="AE13" s="41">
        <v>63</v>
      </c>
      <c r="AF13" s="43">
        <f t="shared" si="2"/>
        <v>44744.318181818184</v>
      </c>
      <c r="AG13" s="44">
        <v>2250</v>
      </c>
      <c r="AH13" s="45">
        <f t="shared" si="3"/>
        <v>5.0285714285714281E-2</v>
      </c>
      <c r="AI13" s="91" t="s">
        <v>69</v>
      </c>
      <c r="AJ13" s="47">
        <v>0.218</v>
      </c>
      <c r="AK13" s="45">
        <f>IF(ISERROR(S13*AJ13),"",S13*AJ13)</f>
        <v>0.57769999999999999</v>
      </c>
      <c r="AL13" s="45">
        <f t="shared" si="5"/>
        <v>3.2779857142857143</v>
      </c>
      <c r="AM13" s="48">
        <v>0</v>
      </c>
      <c r="AN13" s="45">
        <f t="shared" ref="AN13" si="22">IF(ISERROR(AW13*AM13),"",AW13*AM13)</f>
        <v>0</v>
      </c>
      <c r="AO13" s="48">
        <v>0</v>
      </c>
      <c r="AP13" s="45">
        <f t="shared" si="7"/>
        <v>0</v>
      </c>
      <c r="AQ13" s="49">
        <v>0</v>
      </c>
      <c r="AR13" s="48">
        <v>0</v>
      </c>
      <c r="AS13" s="45">
        <f t="shared" ref="AS13" si="23">IF(ISERROR(AW13*AR13),"",AW13*AR13)</f>
        <v>0</v>
      </c>
      <c r="AT13" s="45">
        <f t="shared" si="9"/>
        <v>0</v>
      </c>
      <c r="AU13" s="45">
        <f t="shared" si="10"/>
        <v>3.2779857142857143</v>
      </c>
      <c r="AV13" s="50">
        <f t="shared" si="11"/>
        <v>0.3310233236151604</v>
      </c>
      <c r="AW13" s="64">
        <v>4.9000000000000004</v>
      </c>
      <c r="AX13" s="38"/>
      <c r="AY13" s="38"/>
      <c r="AZ13" s="53"/>
      <c r="BA13" s="92">
        <v>1200</v>
      </c>
      <c r="BB13" s="45">
        <f t="shared" si="12"/>
        <v>3933.5828571428569</v>
      </c>
      <c r="BC13" s="45">
        <f t="shared" si="13"/>
        <v>5880</v>
      </c>
      <c r="BD13" s="45">
        <f t="shared" si="14"/>
        <v>0</v>
      </c>
      <c r="BE13" s="54">
        <f t="shared" si="15"/>
        <v>9.0068549999999998</v>
      </c>
      <c r="BF13" s="38"/>
      <c r="BG13" s="38"/>
      <c r="BH13" s="92" t="s">
        <v>129</v>
      </c>
      <c r="BI13" s="92" t="s">
        <v>71</v>
      </c>
      <c r="BJ13" s="92" t="s">
        <v>130</v>
      </c>
    </row>
    <row r="14" spans="1:62" ht="24.95" customHeight="1">
      <c r="A14" s="61"/>
      <c r="B14" s="68"/>
      <c r="C14" s="38"/>
      <c r="D14" s="103" t="s">
        <v>157</v>
      </c>
      <c r="E14" s="38"/>
      <c r="F14" s="32" t="s">
        <v>62</v>
      </c>
      <c r="G14" s="103" t="s">
        <v>158</v>
      </c>
      <c r="H14" s="35" t="s">
        <v>159</v>
      </c>
      <c r="I14" s="35" t="s">
        <v>261</v>
      </c>
      <c r="J14" s="103" t="s">
        <v>160</v>
      </c>
      <c r="K14" s="37"/>
      <c r="L14" s="105" t="s">
        <v>161</v>
      </c>
      <c r="M14" s="103" t="s">
        <v>162</v>
      </c>
      <c r="N14" s="38"/>
      <c r="O14" s="38"/>
      <c r="P14" s="59" t="s">
        <v>163</v>
      </c>
      <c r="Q14" s="63"/>
      <c r="R14" s="32" t="s">
        <v>66</v>
      </c>
      <c r="S14" s="64">
        <f>'[1]Sunny 1.21'!Q71</f>
        <v>2.48</v>
      </c>
      <c r="T14" s="32" t="s">
        <v>67</v>
      </c>
      <c r="U14" s="103" t="s">
        <v>164</v>
      </c>
      <c r="V14" s="132">
        <v>42</v>
      </c>
      <c r="W14" s="132">
        <v>36.5</v>
      </c>
      <c r="X14" s="132">
        <v>41</v>
      </c>
      <c r="Y14" s="106">
        <v>17.5</v>
      </c>
      <c r="Z14" s="106">
        <v>9</v>
      </c>
      <c r="AA14" s="106">
        <v>22</v>
      </c>
      <c r="AB14" s="41">
        <v>10</v>
      </c>
      <c r="AC14" s="92">
        <v>2</v>
      </c>
      <c r="AD14" s="42">
        <f t="shared" ref="AD14:AD30" si="24">IF(Y14="","",Y14*Z14*AA14/1000000)</f>
        <v>3.4650000000000002E-3</v>
      </c>
      <c r="AE14" s="41">
        <v>63</v>
      </c>
      <c r="AF14" s="43">
        <f t="shared" ref="AF14:AF30" si="25">IF(AC14="","",AE14/AD14*AC14)</f>
        <v>36363.63636363636</v>
      </c>
      <c r="AG14" s="44">
        <v>2250</v>
      </c>
      <c r="AH14" s="45">
        <f t="shared" ref="AH14:AH30" si="26">IF(ISERROR(AG14/AF14),"",AG14/AF14)</f>
        <v>6.1875000000000006E-2</v>
      </c>
      <c r="AI14" s="46" t="s">
        <v>69</v>
      </c>
      <c r="AJ14" s="47">
        <v>0.218</v>
      </c>
      <c r="AK14" s="45">
        <f t="shared" ref="AK14:AK29" si="27">IF(ISERROR(S14*AJ14),"",S14*AJ14)</f>
        <v>0.54064000000000001</v>
      </c>
      <c r="AL14" s="45">
        <f t="shared" ref="AL14:AL29" si="28">IF(ISERROR(S14+AH14+AK14),"",S14+AH14+AK14)</f>
        <v>3.0825149999999999</v>
      </c>
      <c r="AM14" s="48">
        <v>0</v>
      </c>
      <c r="AN14" s="45">
        <f t="shared" ref="AN14:AN25" si="29">IF(ISERROR(AW14*AM14),"",AW14*AM14)</f>
        <v>0</v>
      </c>
      <c r="AO14" s="48">
        <v>0</v>
      </c>
      <c r="AP14" s="45">
        <f t="shared" ref="AP14:AP29" si="30">IF(ISERROR(AW14*AO14),"",AW14*AO14)</f>
        <v>0</v>
      </c>
      <c r="AQ14" s="49">
        <v>0</v>
      </c>
      <c r="AR14" s="48">
        <v>0</v>
      </c>
      <c r="AS14" s="45">
        <f t="shared" ref="AS14:AS25" si="31">IF(ISERROR(AW14*AR14),"",AW14*AR14)</f>
        <v>0</v>
      </c>
      <c r="AT14" s="45">
        <f t="shared" ref="AT14:AT29" si="32">IF(ISERROR(AN14+AP14+AS14),"",AN14+AP14+AS14)</f>
        <v>0</v>
      </c>
      <c r="AU14" s="45">
        <f t="shared" ref="AU14:AU29" si="33">IF(ISERROR(AL14+AT14),"",AL14+AT14)</f>
        <v>3.0825149999999999</v>
      </c>
      <c r="AV14" s="50">
        <f t="shared" ref="AV14:AV29" si="34">IF(ISERROR((AW14-AU14)/AW14),"",(AW14-AU14)/AW14)</f>
        <v>0.37091530612244905</v>
      </c>
      <c r="AW14" s="75">
        <v>4.9000000000000004</v>
      </c>
      <c r="AX14" s="38"/>
      <c r="AY14" s="38"/>
      <c r="AZ14" s="53"/>
      <c r="BA14" s="92">
        <v>1000</v>
      </c>
      <c r="BB14" s="45">
        <f t="shared" ref="BB14:BB30" si="35">IF(ISERROR(AU14*BA14),"",AU14*BA14)</f>
        <v>3082.5149999999999</v>
      </c>
      <c r="BC14" s="45">
        <f t="shared" ref="BC14:BC30" si="36">IF(ISERROR(AW14*BA14),"",AW14*BA14)</f>
        <v>4900</v>
      </c>
      <c r="BD14" s="45">
        <f t="shared" ref="BD14:BD30" si="37">IF(ISERROR(AX14*BA14),"",AX14*BA14)</f>
        <v>0</v>
      </c>
      <c r="BE14" s="54">
        <f t="shared" ref="BE14:BE29" si="38">IF(V14="","",V14*W14*X14/1000000/AC14*BA14)</f>
        <v>31.426500000000004</v>
      </c>
      <c r="BF14" s="38"/>
      <c r="BG14" s="38"/>
      <c r="BH14" s="92" t="s">
        <v>70</v>
      </c>
      <c r="BI14" s="92" t="s">
        <v>71</v>
      </c>
      <c r="BJ14" s="92" t="s">
        <v>155</v>
      </c>
    </row>
    <row r="15" spans="1:62" ht="24.95" customHeight="1">
      <c r="A15" s="61"/>
      <c r="B15" s="77"/>
      <c r="C15" s="38"/>
      <c r="D15" s="103" t="s">
        <v>157</v>
      </c>
      <c r="E15" s="38"/>
      <c r="F15" s="32" t="s">
        <v>62</v>
      </c>
      <c r="G15" s="103" t="s">
        <v>158</v>
      </c>
      <c r="H15" s="35" t="s">
        <v>72</v>
      </c>
      <c r="I15" s="35" t="s">
        <v>72</v>
      </c>
      <c r="J15" s="103" t="s">
        <v>160</v>
      </c>
      <c r="K15" s="37"/>
      <c r="L15" s="107" t="s">
        <v>165</v>
      </c>
      <c r="M15" s="103" t="s">
        <v>162</v>
      </c>
      <c r="N15" s="38"/>
      <c r="O15" s="38"/>
      <c r="P15" s="59" t="s">
        <v>166</v>
      </c>
      <c r="Q15" s="63"/>
      <c r="R15" s="32" t="s">
        <v>66</v>
      </c>
      <c r="S15" s="64">
        <f>'[1]Sunny 1.21'!Q72</f>
        <v>1.55</v>
      </c>
      <c r="T15" s="32" t="s">
        <v>67</v>
      </c>
      <c r="U15" s="103" t="s">
        <v>164</v>
      </c>
      <c r="V15" s="132">
        <v>42</v>
      </c>
      <c r="W15" s="132">
        <v>36.5</v>
      </c>
      <c r="X15" s="132">
        <v>41</v>
      </c>
      <c r="Y15" s="108">
        <v>12.5</v>
      </c>
      <c r="Z15" s="108">
        <v>7.5</v>
      </c>
      <c r="AA15" s="108">
        <v>13</v>
      </c>
      <c r="AB15" s="41">
        <v>10</v>
      </c>
      <c r="AC15" s="92">
        <v>1</v>
      </c>
      <c r="AD15" s="42">
        <f t="shared" si="24"/>
        <v>1.21875E-3</v>
      </c>
      <c r="AE15" s="41">
        <v>63</v>
      </c>
      <c r="AF15" s="43">
        <f t="shared" si="25"/>
        <v>51692.307692307695</v>
      </c>
      <c r="AG15" s="44">
        <v>2250</v>
      </c>
      <c r="AH15" s="45"/>
      <c r="AI15" s="46" t="s">
        <v>73</v>
      </c>
      <c r="AJ15" s="47">
        <v>0.23400000000000001</v>
      </c>
      <c r="AK15" s="45">
        <f t="shared" si="27"/>
        <v>0.36270000000000002</v>
      </c>
      <c r="AL15" s="45">
        <f t="shared" si="28"/>
        <v>1.9127000000000001</v>
      </c>
      <c r="AM15" s="48">
        <v>0</v>
      </c>
      <c r="AN15" s="45">
        <f t="shared" si="29"/>
        <v>0</v>
      </c>
      <c r="AO15" s="48">
        <v>0</v>
      </c>
      <c r="AP15" s="45">
        <f t="shared" si="30"/>
        <v>0</v>
      </c>
      <c r="AQ15" s="49">
        <v>0</v>
      </c>
      <c r="AR15" s="48">
        <v>0</v>
      </c>
      <c r="AS15" s="45">
        <f t="shared" si="31"/>
        <v>0</v>
      </c>
      <c r="AT15" s="45">
        <f t="shared" si="32"/>
        <v>0</v>
      </c>
      <c r="AU15" s="45">
        <f t="shared" si="33"/>
        <v>1.9127000000000001</v>
      </c>
      <c r="AV15" s="50">
        <f t="shared" si="34"/>
        <v>0.29159259259259263</v>
      </c>
      <c r="AW15" s="75">
        <v>2.7</v>
      </c>
      <c r="AX15" s="38"/>
      <c r="AY15" s="38"/>
      <c r="AZ15" s="53"/>
      <c r="BA15" s="92">
        <v>500</v>
      </c>
      <c r="BB15" s="45">
        <f t="shared" si="35"/>
        <v>956.35</v>
      </c>
      <c r="BC15" s="45">
        <f t="shared" si="36"/>
        <v>1350</v>
      </c>
      <c r="BD15" s="45">
        <f t="shared" si="37"/>
        <v>0</v>
      </c>
      <c r="BE15" s="54">
        <f t="shared" si="38"/>
        <v>31.426500000000004</v>
      </c>
      <c r="BF15" s="38"/>
      <c r="BG15" s="38"/>
      <c r="BH15" s="92" t="s">
        <v>70</v>
      </c>
      <c r="BI15" s="92" t="s">
        <v>71</v>
      </c>
      <c r="BJ15" s="92" t="s">
        <v>155</v>
      </c>
    </row>
    <row r="16" spans="1:62" ht="24.95" customHeight="1">
      <c r="A16" s="61"/>
      <c r="B16" s="77"/>
      <c r="C16" s="38"/>
      <c r="D16" s="103" t="s">
        <v>157</v>
      </c>
      <c r="E16" s="38"/>
      <c r="F16" s="32" t="s">
        <v>62</v>
      </c>
      <c r="G16" s="103" t="s">
        <v>158</v>
      </c>
      <c r="H16" s="35" t="s">
        <v>74</v>
      </c>
      <c r="I16" s="35" t="s">
        <v>74</v>
      </c>
      <c r="J16" s="103" t="s">
        <v>160</v>
      </c>
      <c r="K16" s="37"/>
      <c r="L16" s="105" t="s">
        <v>75</v>
      </c>
      <c r="M16" s="103" t="s">
        <v>162</v>
      </c>
      <c r="N16" s="38"/>
      <c r="O16" s="38"/>
      <c r="P16" s="59" t="s">
        <v>167</v>
      </c>
      <c r="Q16" s="63"/>
      <c r="R16" s="32" t="s">
        <v>66</v>
      </c>
      <c r="S16" s="64">
        <f>'[1]Sunny 1.21'!Q73</f>
        <v>1.45</v>
      </c>
      <c r="T16" s="32" t="s">
        <v>67</v>
      </c>
      <c r="U16" s="103" t="s">
        <v>164</v>
      </c>
      <c r="V16" s="132">
        <v>42</v>
      </c>
      <c r="W16" s="132">
        <v>36.5</v>
      </c>
      <c r="X16" s="132">
        <v>41</v>
      </c>
      <c r="Y16" s="108">
        <v>9</v>
      </c>
      <c r="Z16" s="108">
        <v>9</v>
      </c>
      <c r="AA16" s="108">
        <v>13</v>
      </c>
      <c r="AB16" s="41">
        <v>10</v>
      </c>
      <c r="AC16" s="92">
        <v>1</v>
      </c>
      <c r="AD16" s="42">
        <f t="shared" si="24"/>
        <v>1.0529999999999999E-3</v>
      </c>
      <c r="AE16" s="41">
        <v>63</v>
      </c>
      <c r="AF16" s="43">
        <f t="shared" si="25"/>
        <v>59829.059829059835</v>
      </c>
      <c r="AG16" s="44">
        <v>2250</v>
      </c>
      <c r="AH16" s="45"/>
      <c r="AI16" s="46" t="s">
        <v>76</v>
      </c>
      <c r="AJ16" s="47">
        <v>0.23400000000000001</v>
      </c>
      <c r="AK16" s="45">
        <f t="shared" si="27"/>
        <v>0.33929999999999999</v>
      </c>
      <c r="AL16" s="45">
        <f t="shared" si="28"/>
        <v>1.7892999999999999</v>
      </c>
      <c r="AM16" s="48">
        <v>0</v>
      </c>
      <c r="AN16" s="45">
        <f t="shared" si="29"/>
        <v>0</v>
      </c>
      <c r="AO16" s="48">
        <v>0</v>
      </c>
      <c r="AP16" s="45">
        <f t="shared" si="30"/>
        <v>0</v>
      </c>
      <c r="AQ16" s="49">
        <v>0</v>
      </c>
      <c r="AR16" s="48">
        <v>0</v>
      </c>
      <c r="AS16" s="45">
        <f t="shared" si="31"/>
        <v>0</v>
      </c>
      <c r="AT16" s="45">
        <f t="shared" si="32"/>
        <v>0</v>
      </c>
      <c r="AU16" s="45">
        <f t="shared" si="33"/>
        <v>1.7892999999999999</v>
      </c>
      <c r="AV16" s="50">
        <f t="shared" si="34"/>
        <v>0.33729629629629637</v>
      </c>
      <c r="AW16" s="75">
        <v>2.7</v>
      </c>
      <c r="AX16" s="38"/>
      <c r="AY16" s="38"/>
      <c r="AZ16" s="53"/>
      <c r="BA16" s="92">
        <v>500</v>
      </c>
      <c r="BB16" s="45">
        <f t="shared" si="35"/>
        <v>894.65</v>
      </c>
      <c r="BC16" s="45">
        <f t="shared" si="36"/>
        <v>1350</v>
      </c>
      <c r="BD16" s="45">
        <f t="shared" si="37"/>
        <v>0</v>
      </c>
      <c r="BE16" s="54">
        <f t="shared" si="38"/>
        <v>31.426500000000004</v>
      </c>
      <c r="BF16" s="38"/>
      <c r="BG16" s="38"/>
      <c r="BH16" s="92" t="s">
        <v>70</v>
      </c>
      <c r="BI16" s="92" t="s">
        <v>71</v>
      </c>
      <c r="BJ16" s="92" t="s">
        <v>155</v>
      </c>
    </row>
    <row r="17" spans="1:62" ht="24.95" customHeight="1">
      <c r="A17" s="61"/>
      <c r="B17" s="77"/>
      <c r="C17" s="38"/>
      <c r="D17" s="103" t="s">
        <v>157</v>
      </c>
      <c r="E17" s="38"/>
      <c r="F17" s="32" t="s">
        <v>62</v>
      </c>
      <c r="G17" s="103" t="s">
        <v>158</v>
      </c>
      <c r="H17" s="35" t="s">
        <v>77</v>
      </c>
      <c r="I17" s="35" t="s">
        <v>77</v>
      </c>
      <c r="J17" s="103" t="s">
        <v>160</v>
      </c>
      <c r="K17" s="37"/>
      <c r="L17" s="105" t="s">
        <v>78</v>
      </c>
      <c r="M17" s="103" t="s">
        <v>162</v>
      </c>
      <c r="N17" s="38"/>
      <c r="O17" s="38"/>
      <c r="P17" s="59" t="s">
        <v>168</v>
      </c>
      <c r="Q17" s="63"/>
      <c r="R17" s="32" t="s">
        <v>66</v>
      </c>
      <c r="S17" s="64">
        <f>'[1]Sunny 1.21'!Q74</f>
        <v>1.45</v>
      </c>
      <c r="T17" s="32" t="s">
        <v>67</v>
      </c>
      <c r="U17" s="103" t="s">
        <v>164</v>
      </c>
      <c r="V17" s="132">
        <v>42</v>
      </c>
      <c r="W17" s="132">
        <v>36.5</v>
      </c>
      <c r="X17" s="132">
        <v>41</v>
      </c>
      <c r="Y17" s="108">
        <v>15.5</v>
      </c>
      <c r="Z17" s="108">
        <v>4</v>
      </c>
      <c r="AA17" s="108">
        <v>11.5</v>
      </c>
      <c r="AB17" s="41">
        <v>10</v>
      </c>
      <c r="AC17" s="92">
        <v>1</v>
      </c>
      <c r="AD17" s="42">
        <f t="shared" si="24"/>
        <v>7.1299999999999998E-4</v>
      </c>
      <c r="AE17" s="41">
        <v>63</v>
      </c>
      <c r="AF17" s="43">
        <f t="shared" si="25"/>
        <v>88359.046283309959</v>
      </c>
      <c r="AG17" s="44">
        <v>2250</v>
      </c>
      <c r="AH17" s="45"/>
      <c r="AI17" s="46" t="s">
        <v>73</v>
      </c>
      <c r="AJ17" s="47">
        <v>0.23400000000000001</v>
      </c>
      <c r="AK17" s="45">
        <f t="shared" si="27"/>
        <v>0.33929999999999999</v>
      </c>
      <c r="AL17" s="45">
        <f t="shared" si="28"/>
        <v>1.7892999999999999</v>
      </c>
      <c r="AM17" s="48">
        <v>0</v>
      </c>
      <c r="AN17" s="45">
        <f t="shared" si="29"/>
        <v>0</v>
      </c>
      <c r="AO17" s="48">
        <v>0</v>
      </c>
      <c r="AP17" s="45">
        <f t="shared" si="30"/>
        <v>0</v>
      </c>
      <c r="AQ17" s="49">
        <v>0</v>
      </c>
      <c r="AR17" s="48">
        <v>0</v>
      </c>
      <c r="AS17" s="45">
        <f t="shared" si="31"/>
        <v>0</v>
      </c>
      <c r="AT17" s="45">
        <f t="shared" si="32"/>
        <v>0</v>
      </c>
      <c r="AU17" s="45">
        <f t="shared" si="33"/>
        <v>1.7892999999999999</v>
      </c>
      <c r="AV17" s="50">
        <f t="shared" si="34"/>
        <v>0.33729629629629637</v>
      </c>
      <c r="AW17" s="75">
        <v>2.7</v>
      </c>
      <c r="AX17" s="38"/>
      <c r="AY17" s="38"/>
      <c r="AZ17" s="53"/>
      <c r="BA17" s="92">
        <v>500</v>
      </c>
      <c r="BB17" s="45">
        <f t="shared" si="35"/>
        <v>894.65</v>
      </c>
      <c r="BC17" s="45">
        <f t="shared" si="36"/>
        <v>1350</v>
      </c>
      <c r="BD17" s="45">
        <f t="shared" si="37"/>
        <v>0</v>
      </c>
      <c r="BE17" s="54">
        <f t="shared" si="38"/>
        <v>31.426500000000004</v>
      </c>
      <c r="BF17" s="38"/>
      <c r="BG17" s="38"/>
      <c r="BH17" s="92" t="s">
        <v>70</v>
      </c>
      <c r="BI17" s="92" t="s">
        <v>71</v>
      </c>
      <c r="BJ17" s="92" t="s">
        <v>155</v>
      </c>
    </row>
    <row r="18" spans="1:62" ht="24.95" customHeight="1">
      <c r="A18" s="61"/>
      <c r="B18" s="77"/>
      <c r="C18" s="38"/>
      <c r="D18" s="103" t="s">
        <v>157</v>
      </c>
      <c r="E18" s="38"/>
      <c r="F18" s="32" t="s">
        <v>62</v>
      </c>
      <c r="G18" s="103" t="s">
        <v>158</v>
      </c>
      <c r="H18" s="35" t="s">
        <v>80</v>
      </c>
      <c r="I18" s="35" t="s">
        <v>80</v>
      </c>
      <c r="J18" s="103" t="s">
        <v>160</v>
      </c>
      <c r="K18" s="37"/>
      <c r="L18" s="105" t="s">
        <v>169</v>
      </c>
      <c r="M18" s="103" t="s">
        <v>162</v>
      </c>
      <c r="N18" s="38"/>
      <c r="O18" s="38"/>
      <c r="P18" s="59" t="s">
        <v>170</v>
      </c>
      <c r="Q18" s="63"/>
      <c r="R18" s="32" t="s">
        <v>66</v>
      </c>
      <c r="S18" s="64">
        <f>'[1]Sunny 1.21'!Q75</f>
        <v>2.2999999999999998</v>
      </c>
      <c r="T18" s="32" t="s">
        <v>67</v>
      </c>
      <c r="U18" s="103" t="s">
        <v>164</v>
      </c>
      <c r="V18" s="132">
        <v>42</v>
      </c>
      <c r="W18" s="132">
        <v>36.5</v>
      </c>
      <c r="X18" s="132">
        <v>41</v>
      </c>
      <c r="Y18" s="108">
        <v>11.5</v>
      </c>
      <c r="Z18" s="108">
        <v>11.5</v>
      </c>
      <c r="AA18" s="108">
        <v>13.5</v>
      </c>
      <c r="AB18" s="41">
        <v>10</v>
      </c>
      <c r="AC18" s="92">
        <v>1</v>
      </c>
      <c r="AD18" s="42">
        <f t="shared" si="24"/>
        <v>1.7853750000000001E-3</v>
      </c>
      <c r="AE18" s="41">
        <v>63</v>
      </c>
      <c r="AF18" s="43">
        <f t="shared" si="25"/>
        <v>35286.704473850034</v>
      </c>
      <c r="AG18" s="44">
        <v>2250</v>
      </c>
      <c r="AH18" s="45"/>
      <c r="AI18" s="46" t="s">
        <v>73</v>
      </c>
      <c r="AJ18" s="47">
        <v>0.23400000000000001</v>
      </c>
      <c r="AK18" s="45">
        <f t="shared" si="27"/>
        <v>0.53820000000000001</v>
      </c>
      <c r="AL18" s="45">
        <f t="shared" si="28"/>
        <v>2.8381999999999996</v>
      </c>
      <c r="AM18" s="48">
        <v>0</v>
      </c>
      <c r="AN18" s="45">
        <f t="shared" si="29"/>
        <v>0</v>
      </c>
      <c r="AO18" s="48">
        <v>0</v>
      </c>
      <c r="AP18" s="45">
        <f t="shared" si="30"/>
        <v>0</v>
      </c>
      <c r="AQ18" s="49">
        <v>0</v>
      </c>
      <c r="AR18" s="48">
        <v>0</v>
      </c>
      <c r="AS18" s="45">
        <f t="shared" si="31"/>
        <v>0</v>
      </c>
      <c r="AT18" s="45">
        <f t="shared" si="32"/>
        <v>0</v>
      </c>
      <c r="AU18" s="45">
        <f t="shared" si="33"/>
        <v>2.8381999999999996</v>
      </c>
      <c r="AV18" s="50">
        <f t="shared" si="34"/>
        <v>0.369288888888889</v>
      </c>
      <c r="AW18" s="75">
        <v>4.5</v>
      </c>
      <c r="AX18" s="38"/>
      <c r="AY18" s="38"/>
      <c r="AZ18" s="53"/>
      <c r="BA18" s="92">
        <v>500</v>
      </c>
      <c r="BB18" s="45">
        <f t="shared" si="35"/>
        <v>1419.1</v>
      </c>
      <c r="BC18" s="45">
        <f t="shared" si="36"/>
        <v>2250</v>
      </c>
      <c r="BD18" s="45">
        <f t="shared" si="37"/>
        <v>0</v>
      </c>
      <c r="BE18" s="54">
        <f t="shared" si="38"/>
        <v>31.426500000000004</v>
      </c>
      <c r="BF18" s="38"/>
      <c r="BG18" s="38"/>
      <c r="BH18" s="92" t="s">
        <v>70</v>
      </c>
      <c r="BI18" s="92" t="s">
        <v>71</v>
      </c>
      <c r="BJ18" s="92" t="s">
        <v>171</v>
      </c>
    </row>
    <row r="19" spans="1:62" ht="24.95" customHeight="1">
      <c r="A19" s="61"/>
      <c r="B19" s="77"/>
      <c r="C19" s="38"/>
      <c r="D19" s="103" t="s">
        <v>157</v>
      </c>
      <c r="E19" s="38"/>
      <c r="F19" s="32" t="s">
        <v>62</v>
      </c>
      <c r="G19" s="103" t="s">
        <v>158</v>
      </c>
      <c r="H19" s="35" t="s">
        <v>79</v>
      </c>
      <c r="I19" s="35" t="s">
        <v>79</v>
      </c>
      <c r="J19" s="103" t="s">
        <v>160</v>
      </c>
      <c r="K19" s="37"/>
      <c r="L19" s="105" t="s">
        <v>172</v>
      </c>
      <c r="M19" s="103" t="s">
        <v>162</v>
      </c>
      <c r="N19" s="38"/>
      <c r="O19" s="38"/>
      <c r="P19" s="59" t="s">
        <v>173</v>
      </c>
      <c r="Q19" s="63"/>
      <c r="R19" s="32" t="s">
        <v>66</v>
      </c>
      <c r="S19" s="64">
        <f>'[1]Sunny 1.21'!Q76</f>
        <v>3.1</v>
      </c>
      <c r="T19" s="32" t="s">
        <v>67</v>
      </c>
      <c r="U19" s="103" t="s">
        <v>164</v>
      </c>
      <c r="V19" s="132">
        <v>42</v>
      </c>
      <c r="W19" s="132">
        <v>36.5</v>
      </c>
      <c r="X19" s="132">
        <v>41</v>
      </c>
      <c r="Y19" s="104">
        <v>27.5</v>
      </c>
      <c r="Z19" s="104">
        <v>4.5</v>
      </c>
      <c r="AA19" s="104">
        <v>15.5</v>
      </c>
      <c r="AB19" s="41">
        <v>10</v>
      </c>
      <c r="AC19" s="92">
        <v>1</v>
      </c>
      <c r="AD19" s="42">
        <f t="shared" si="24"/>
        <v>1.9181249999999999E-3</v>
      </c>
      <c r="AE19" s="41">
        <v>63</v>
      </c>
      <c r="AF19" s="43">
        <f t="shared" si="25"/>
        <v>32844.574780058654</v>
      </c>
      <c r="AG19" s="44">
        <v>2250</v>
      </c>
      <c r="AH19" s="45">
        <f t="shared" si="26"/>
        <v>6.8504464285714273E-2</v>
      </c>
      <c r="AI19" s="46" t="s">
        <v>73</v>
      </c>
      <c r="AJ19" s="47">
        <v>0.23400000000000001</v>
      </c>
      <c r="AK19" s="45">
        <f t="shared" si="27"/>
        <v>0.72540000000000004</v>
      </c>
      <c r="AL19" s="45">
        <f t="shared" si="28"/>
        <v>3.8939044642857144</v>
      </c>
      <c r="AM19" s="48">
        <v>0</v>
      </c>
      <c r="AN19" s="45">
        <f t="shared" si="29"/>
        <v>0</v>
      </c>
      <c r="AO19" s="48">
        <v>0</v>
      </c>
      <c r="AP19" s="45">
        <f t="shared" si="30"/>
        <v>0</v>
      </c>
      <c r="AQ19" s="49">
        <v>0</v>
      </c>
      <c r="AR19" s="48">
        <v>0</v>
      </c>
      <c r="AS19" s="45">
        <f t="shared" si="31"/>
        <v>0</v>
      </c>
      <c r="AT19" s="45">
        <f t="shared" si="32"/>
        <v>0</v>
      </c>
      <c r="AU19" s="45">
        <f t="shared" si="33"/>
        <v>3.8939044642857144</v>
      </c>
      <c r="AV19" s="50">
        <f t="shared" si="34"/>
        <v>0.2133526334776335</v>
      </c>
      <c r="AW19" s="75">
        <v>4.95</v>
      </c>
      <c r="AX19" s="38"/>
      <c r="AY19" s="38"/>
      <c r="AZ19" s="53"/>
      <c r="BA19" s="92">
        <v>500</v>
      </c>
      <c r="BB19" s="45">
        <f t="shared" si="35"/>
        <v>1946.9522321428572</v>
      </c>
      <c r="BC19" s="45">
        <f t="shared" si="36"/>
        <v>2475</v>
      </c>
      <c r="BD19" s="45">
        <f t="shared" si="37"/>
        <v>0</v>
      </c>
      <c r="BE19" s="54">
        <f t="shared" si="38"/>
        <v>31.426500000000004</v>
      </c>
      <c r="BF19" s="38"/>
      <c r="BG19" s="38"/>
      <c r="BH19" s="92" t="s">
        <v>70</v>
      </c>
      <c r="BI19" s="92" t="s">
        <v>71</v>
      </c>
      <c r="BJ19" s="92" t="s">
        <v>155</v>
      </c>
    </row>
    <row r="20" spans="1:62" ht="24.95" customHeight="1">
      <c r="A20" s="61"/>
      <c r="B20" s="77"/>
      <c r="C20" s="38"/>
      <c r="D20" s="103" t="s">
        <v>157</v>
      </c>
      <c r="E20" s="38"/>
      <c r="F20" s="32" t="s">
        <v>62</v>
      </c>
      <c r="G20" s="103" t="s">
        <v>158</v>
      </c>
      <c r="H20" s="109" t="s">
        <v>174</v>
      </c>
      <c r="I20" s="35" t="s">
        <v>175</v>
      </c>
      <c r="J20" s="103" t="s">
        <v>160</v>
      </c>
      <c r="K20" s="37"/>
      <c r="L20" s="101" t="s">
        <v>156</v>
      </c>
      <c r="M20" s="103" t="s">
        <v>162</v>
      </c>
      <c r="N20" s="38"/>
      <c r="O20" s="38"/>
      <c r="P20" s="59" t="s">
        <v>176</v>
      </c>
      <c r="Q20" s="63"/>
      <c r="R20" s="32" t="s">
        <v>66</v>
      </c>
      <c r="S20" s="64">
        <f>'[1]Sunny 1.21'!Q77</f>
        <v>2.6</v>
      </c>
      <c r="T20" s="32" t="s">
        <v>67</v>
      </c>
      <c r="U20" s="103" t="s">
        <v>164</v>
      </c>
      <c r="V20" s="132">
        <v>42</v>
      </c>
      <c r="W20" s="132">
        <v>36.5</v>
      </c>
      <c r="X20" s="132">
        <v>41</v>
      </c>
      <c r="Y20" s="104">
        <v>16</v>
      </c>
      <c r="Z20" s="104">
        <v>9</v>
      </c>
      <c r="AA20" s="104">
        <v>11.5</v>
      </c>
      <c r="AB20" s="41">
        <v>10</v>
      </c>
      <c r="AC20" s="92">
        <v>1</v>
      </c>
      <c r="AD20" s="42">
        <f t="shared" si="24"/>
        <v>1.6559999999999999E-3</v>
      </c>
      <c r="AE20" s="41">
        <v>63</v>
      </c>
      <c r="AF20" s="43">
        <f t="shared" si="25"/>
        <v>38043.478260869568</v>
      </c>
      <c r="AG20" s="44">
        <v>2250</v>
      </c>
      <c r="AH20" s="45">
        <f t="shared" si="26"/>
        <v>5.9142857142857136E-2</v>
      </c>
      <c r="AI20" s="46" t="s">
        <v>73</v>
      </c>
      <c r="AJ20" s="47">
        <v>0.23400000000000001</v>
      </c>
      <c r="AK20" s="45">
        <f t="shared" si="27"/>
        <v>0.60840000000000005</v>
      </c>
      <c r="AL20" s="45">
        <f t="shared" si="28"/>
        <v>3.2675428571428573</v>
      </c>
      <c r="AM20" s="48">
        <v>0</v>
      </c>
      <c r="AN20" s="45">
        <f t="shared" si="29"/>
        <v>0</v>
      </c>
      <c r="AO20" s="48">
        <v>0</v>
      </c>
      <c r="AP20" s="45">
        <f t="shared" si="30"/>
        <v>0</v>
      </c>
      <c r="AQ20" s="49">
        <v>0</v>
      </c>
      <c r="AR20" s="48">
        <v>0</v>
      </c>
      <c r="AS20" s="45">
        <f t="shared" si="31"/>
        <v>0</v>
      </c>
      <c r="AT20" s="45">
        <f t="shared" si="32"/>
        <v>0</v>
      </c>
      <c r="AU20" s="45">
        <f t="shared" si="33"/>
        <v>3.2675428571428573</v>
      </c>
      <c r="AV20" s="50">
        <f t="shared" si="34"/>
        <v>0.3120962406015037</v>
      </c>
      <c r="AW20" s="64">
        <v>4.75</v>
      </c>
      <c r="AX20" s="38"/>
      <c r="AY20" s="38"/>
      <c r="AZ20" s="53"/>
      <c r="BA20" s="92">
        <v>500</v>
      </c>
      <c r="BB20" s="45">
        <f t="shared" si="35"/>
        <v>1633.7714285714287</v>
      </c>
      <c r="BC20" s="45">
        <f t="shared" si="36"/>
        <v>2375</v>
      </c>
      <c r="BD20" s="45">
        <f t="shared" si="37"/>
        <v>0</v>
      </c>
      <c r="BE20" s="54">
        <f t="shared" si="38"/>
        <v>31.426500000000004</v>
      </c>
      <c r="BF20" s="38"/>
      <c r="BG20" s="38"/>
      <c r="BH20" s="92" t="s">
        <v>70</v>
      </c>
      <c r="BI20" s="92" t="s">
        <v>71</v>
      </c>
      <c r="BJ20" s="92" t="s">
        <v>155</v>
      </c>
    </row>
    <row r="21" spans="1:62" ht="24.95" customHeight="1">
      <c r="A21" s="61"/>
      <c r="B21" s="77"/>
      <c r="C21" s="38"/>
      <c r="D21" s="103" t="s">
        <v>157</v>
      </c>
      <c r="E21" s="38"/>
      <c r="F21" s="32" t="s">
        <v>62</v>
      </c>
      <c r="G21" s="103" t="s">
        <v>158</v>
      </c>
      <c r="H21" s="35" t="s">
        <v>177</v>
      </c>
      <c r="I21" s="35" t="s">
        <v>177</v>
      </c>
      <c r="J21" s="103" t="s">
        <v>160</v>
      </c>
      <c r="K21" s="37"/>
      <c r="L21" s="105" t="s">
        <v>178</v>
      </c>
      <c r="M21" s="103" t="s">
        <v>162</v>
      </c>
      <c r="N21" s="38"/>
      <c r="O21" s="38"/>
      <c r="P21" s="59" t="s">
        <v>179</v>
      </c>
      <c r="Q21" s="63"/>
      <c r="R21" s="32" t="s">
        <v>66</v>
      </c>
      <c r="S21" s="64">
        <f>'[1]Sunny 1.21'!Q78</f>
        <v>4.0999999999999996</v>
      </c>
      <c r="T21" s="32" t="s">
        <v>67</v>
      </c>
      <c r="U21" s="103" t="s">
        <v>164</v>
      </c>
      <c r="V21" s="132">
        <v>42</v>
      </c>
      <c r="W21" s="132">
        <v>36.5</v>
      </c>
      <c r="X21" s="132">
        <v>41</v>
      </c>
      <c r="Y21" s="104">
        <v>17</v>
      </c>
      <c r="Z21" s="104">
        <v>17</v>
      </c>
      <c r="AA21" s="104">
        <v>16.5</v>
      </c>
      <c r="AB21" s="41">
        <v>10</v>
      </c>
      <c r="AC21" s="92">
        <v>1</v>
      </c>
      <c r="AD21" s="42">
        <f t="shared" si="24"/>
        <v>4.7685000000000002E-3</v>
      </c>
      <c r="AE21" s="41">
        <v>63</v>
      </c>
      <c r="AF21" s="43">
        <f t="shared" si="25"/>
        <v>13211.701793016671</v>
      </c>
      <c r="AG21" s="44">
        <v>2250</v>
      </c>
      <c r="AH21" s="45">
        <f t="shared" si="26"/>
        <v>0.17030357142857144</v>
      </c>
      <c r="AI21" s="46" t="s">
        <v>73</v>
      </c>
      <c r="AJ21" s="47">
        <v>0.23400000000000001</v>
      </c>
      <c r="AK21" s="45">
        <f t="shared" si="27"/>
        <v>0.95939999999999992</v>
      </c>
      <c r="AL21" s="45">
        <f t="shared" si="28"/>
        <v>5.2297035714285709</v>
      </c>
      <c r="AM21" s="48">
        <v>0</v>
      </c>
      <c r="AN21" s="45">
        <f t="shared" si="29"/>
        <v>0</v>
      </c>
      <c r="AO21" s="48">
        <v>0</v>
      </c>
      <c r="AP21" s="45">
        <f t="shared" si="30"/>
        <v>0</v>
      </c>
      <c r="AQ21" s="49">
        <v>0</v>
      </c>
      <c r="AR21" s="48">
        <v>0</v>
      </c>
      <c r="AS21" s="45">
        <f t="shared" si="31"/>
        <v>0</v>
      </c>
      <c r="AT21" s="45">
        <f t="shared" si="32"/>
        <v>0</v>
      </c>
      <c r="AU21" s="45">
        <f t="shared" si="33"/>
        <v>5.2297035714285709</v>
      </c>
      <c r="AV21" s="50">
        <f t="shared" si="34"/>
        <v>0.28360225048923687</v>
      </c>
      <c r="AW21" s="75">
        <v>7.3</v>
      </c>
      <c r="AX21" s="38"/>
      <c r="AY21" s="38"/>
      <c r="AZ21" s="53"/>
      <c r="BA21" s="92">
        <v>500</v>
      </c>
      <c r="BB21" s="45">
        <f t="shared" si="35"/>
        <v>2614.8517857142856</v>
      </c>
      <c r="BC21" s="45">
        <f t="shared" si="36"/>
        <v>3650</v>
      </c>
      <c r="BD21" s="45">
        <f t="shared" si="37"/>
        <v>0</v>
      </c>
      <c r="BE21" s="54">
        <f t="shared" si="38"/>
        <v>31.426500000000004</v>
      </c>
      <c r="BF21" s="38"/>
      <c r="BG21" s="38"/>
      <c r="BH21" s="92" t="s">
        <v>70</v>
      </c>
      <c r="BI21" s="92" t="s">
        <v>71</v>
      </c>
      <c r="BJ21" s="92" t="s">
        <v>171</v>
      </c>
    </row>
    <row r="22" spans="1:62" ht="24.95" customHeight="1">
      <c r="A22" s="61"/>
      <c r="B22" s="77"/>
      <c r="C22" s="38"/>
      <c r="D22" s="103" t="s">
        <v>157</v>
      </c>
      <c r="E22" s="38"/>
      <c r="F22" s="32" t="s">
        <v>62</v>
      </c>
      <c r="G22" s="103" t="s">
        <v>158</v>
      </c>
      <c r="H22" s="35" t="s">
        <v>93</v>
      </c>
      <c r="I22" s="35" t="s">
        <v>93</v>
      </c>
      <c r="J22" s="103" t="s">
        <v>160</v>
      </c>
      <c r="K22" s="37"/>
      <c r="L22" s="105" t="s">
        <v>94</v>
      </c>
      <c r="M22" s="103" t="s">
        <v>162</v>
      </c>
      <c r="N22" s="38"/>
      <c r="O22" s="38"/>
      <c r="P22" s="59" t="s">
        <v>180</v>
      </c>
      <c r="Q22" s="63"/>
      <c r="R22" s="32" t="s">
        <v>66</v>
      </c>
      <c r="S22" s="64">
        <f>'[1]Sunny 1.21'!Q79</f>
        <v>6.89</v>
      </c>
      <c r="T22" s="32" t="s">
        <v>67</v>
      </c>
      <c r="U22" s="103" t="s">
        <v>164</v>
      </c>
      <c r="V22" s="132">
        <v>42</v>
      </c>
      <c r="W22" s="132">
        <v>36.5</v>
      </c>
      <c r="X22" s="132">
        <v>41</v>
      </c>
      <c r="Y22" s="104">
        <v>21.5</v>
      </c>
      <c r="Z22" s="104">
        <v>21.5</v>
      </c>
      <c r="AA22" s="104">
        <v>27</v>
      </c>
      <c r="AB22" s="41">
        <v>10</v>
      </c>
      <c r="AC22" s="92">
        <v>1</v>
      </c>
      <c r="AD22" s="42">
        <f t="shared" si="24"/>
        <v>1.2480750000000001E-2</v>
      </c>
      <c r="AE22" s="41">
        <v>63</v>
      </c>
      <c r="AF22" s="43">
        <f t="shared" si="25"/>
        <v>5047.7735712998019</v>
      </c>
      <c r="AG22" s="44">
        <v>2250</v>
      </c>
      <c r="AH22" s="45">
        <f t="shared" si="26"/>
        <v>0.44574107142857139</v>
      </c>
      <c r="AI22" s="46" t="s">
        <v>73</v>
      </c>
      <c r="AJ22" s="47">
        <v>0.23400000000000001</v>
      </c>
      <c r="AK22" s="45">
        <f t="shared" si="27"/>
        <v>1.61226</v>
      </c>
      <c r="AL22" s="45">
        <f t="shared" si="28"/>
        <v>8.9480010714285712</v>
      </c>
      <c r="AM22" s="48">
        <v>0</v>
      </c>
      <c r="AN22" s="45">
        <f t="shared" si="29"/>
        <v>0</v>
      </c>
      <c r="AO22" s="48">
        <v>0</v>
      </c>
      <c r="AP22" s="45">
        <f t="shared" si="30"/>
        <v>0</v>
      </c>
      <c r="AQ22" s="49">
        <v>0</v>
      </c>
      <c r="AR22" s="48">
        <v>0</v>
      </c>
      <c r="AS22" s="45">
        <f t="shared" si="31"/>
        <v>0</v>
      </c>
      <c r="AT22" s="45">
        <f t="shared" si="32"/>
        <v>0</v>
      </c>
      <c r="AU22" s="45">
        <f t="shared" si="33"/>
        <v>8.9480010714285712</v>
      </c>
      <c r="AV22" s="50">
        <f t="shared" si="34"/>
        <v>0.34923628571428572</v>
      </c>
      <c r="AW22" s="75">
        <v>13.75</v>
      </c>
      <c r="AX22" s="38"/>
      <c r="AY22" s="38"/>
      <c r="AZ22" s="53"/>
      <c r="BA22" s="92">
        <v>500</v>
      </c>
      <c r="BB22" s="45">
        <f t="shared" si="35"/>
        <v>4474.0005357142854</v>
      </c>
      <c r="BC22" s="45">
        <f t="shared" si="36"/>
        <v>6875</v>
      </c>
      <c r="BD22" s="45">
        <f t="shared" si="37"/>
        <v>0</v>
      </c>
      <c r="BE22" s="54">
        <f t="shared" si="38"/>
        <v>31.426500000000004</v>
      </c>
      <c r="BF22" s="38"/>
      <c r="BG22" s="38"/>
      <c r="BH22" s="92" t="s">
        <v>70</v>
      </c>
      <c r="BI22" s="92" t="s">
        <v>71</v>
      </c>
      <c r="BJ22" s="92" t="s">
        <v>155</v>
      </c>
    </row>
    <row r="23" spans="1:62" ht="24.95" customHeight="1">
      <c r="A23" s="61"/>
      <c r="B23" s="77"/>
      <c r="C23" s="38"/>
      <c r="D23" s="103" t="s">
        <v>157</v>
      </c>
      <c r="E23" s="38"/>
      <c r="F23" s="32" t="s">
        <v>62</v>
      </c>
      <c r="G23" s="103" t="s">
        <v>158</v>
      </c>
      <c r="H23" s="35" t="s">
        <v>82</v>
      </c>
      <c r="I23" s="35" t="s">
        <v>82</v>
      </c>
      <c r="J23" s="103" t="s">
        <v>160</v>
      </c>
      <c r="K23" s="37"/>
      <c r="L23" s="105" t="s">
        <v>181</v>
      </c>
      <c r="M23" s="103" t="s">
        <v>162</v>
      </c>
      <c r="N23" s="38"/>
      <c r="O23" s="38"/>
      <c r="P23" s="59" t="s">
        <v>182</v>
      </c>
      <c r="Q23" s="63"/>
      <c r="R23" s="32" t="s">
        <v>66</v>
      </c>
      <c r="S23" s="64">
        <f>'[1]Sunny 1.21'!Q80</f>
        <v>4.0999999999999996</v>
      </c>
      <c r="T23" s="32" t="s">
        <v>67</v>
      </c>
      <c r="U23" s="103" t="s">
        <v>164</v>
      </c>
      <c r="V23" s="132">
        <v>42</v>
      </c>
      <c r="W23" s="132">
        <v>36.5</v>
      </c>
      <c r="X23" s="132">
        <v>41</v>
      </c>
      <c r="Y23" s="104">
        <v>12.5</v>
      </c>
      <c r="Z23" s="104">
        <v>12.5</v>
      </c>
      <c r="AA23" s="104">
        <v>38.5</v>
      </c>
      <c r="AB23" s="41">
        <v>10</v>
      </c>
      <c r="AC23" s="92">
        <v>1</v>
      </c>
      <c r="AD23" s="42">
        <f t="shared" si="24"/>
        <v>6.0156250000000001E-3</v>
      </c>
      <c r="AE23" s="41">
        <v>63</v>
      </c>
      <c r="AF23" s="43">
        <f t="shared" si="25"/>
        <v>10472.727272727272</v>
      </c>
      <c r="AG23" s="44">
        <v>2250</v>
      </c>
      <c r="AH23" s="45">
        <f t="shared" si="26"/>
        <v>0.21484375</v>
      </c>
      <c r="AI23" s="46" t="s">
        <v>73</v>
      </c>
      <c r="AJ23" s="47">
        <v>0.23400000000000001</v>
      </c>
      <c r="AK23" s="45">
        <f t="shared" si="27"/>
        <v>0.95939999999999992</v>
      </c>
      <c r="AL23" s="45">
        <f t="shared" si="28"/>
        <v>5.2742437499999992</v>
      </c>
      <c r="AM23" s="48">
        <v>0</v>
      </c>
      <c r="AN23" s="45">
        <f t="shared" si="29"/>
        <v>0</v>
      </c>
      <c r="AO23" s="48">
        <v>0</v>
      </c>
      <c r="AP23" s="45">
        <f t="shared" si="30"/>
        <v>0</v>
      </c>
      <c r="AQ23" s="49">
        <v>0</v>
      </c>
      <c r="AR23" s="48">
        <v>0</v>
      </c>
      <c r="AS23" s="45">
        <f t="shared" si="31"/>
        <v>0</v>
      </c>
      <c r="AT23" s="45">
        <f t="shared" si="32"/>
        <v>0</v>
      </c>
      <c r="AU23" s="45">
        <f t="shared" si="33"/>
        <v>5.2742437499999992</v>
      </c>
      <c r="AV23" s="50">
        <f t="shared" si="34"/>
        <v>0.27750085616438364</v>
      </c>
      <c r="AW23" s="75">
        <v>7.3</v>
      </c>
      <c r="AX23" s="38"/>
      <c r="AY23" s="38"/>
      <c r="AZ23" s="53"/>
      <c r="BA23" s="92">
        <v>500</v>
      </c>
      <c r="BB23" s="45">
        <f t="shared" si="35"/>
        <v>2637.1218749999998</v>
      </c>
      <c r="BC23" s="45">
        <f t="shared" si="36"/>
        <v>3650</v>
      </c>
      <c r="BD23" s="45">
        <f t="shared" si="37"/>
        <v>0</v>
      </c>
      <c r="BE23" s="54">
        <f t="shared" si="38"/>
        <v>31.426500000000004</v>
      </c>
      <c r="BF23" s="38"/>
      <c r="BG23" s="38"/>
      <c r="BH23" s="92" t="s">
        <v>70</v>
      </c>
      <c r="BI23" s="92" t="s">
        <v>71</v>
      </c>
      <c r="BJ23" s="92" t="s">
        <v>155</v>
      </c>
    </row>
    <row r="24" spans="1:62" ht="24.95" customHeight="1">
      <c r="A24" s="61"/>
      <c r="B24" s="77"/>
      <c r="C24" s="38"/>
      <c r="D24" s="103" t="s">
        <v>157</v>
      </c>
      <c r="E24" s="38"/>
      <c r="F24" s="32" t="s">
        <v>62</v>
      </c>
      <c r="G24" s="103" t="s">
        <v>158</v>
      </c>
      <c r="H24" s="110" t="s">
        <v>183</v>
      </c>
      <c r="I24" s="62" t="s">
        <v>263</v>
      </c>
      <c r="J24" s="103" t="s">
        <v>160</v>
      </c>
      <c r="K24" s="37"/>
      <c r="L24" s="105" t="s">
        <v>184</v>
      </c>
      <c r="M24" s="103" t="s">
        <v>162</v>
      </c>
      <c r="N24" s="38"/>
      <c r="O24" s="38"/>
      <c r="P24" s="59" t="s">
        <v>185</v>
      </c>
      <c r="Q24" s="63"/>
      <c r="R24" s="32" t="s">
        <v>66</v>
      </c>
      <c r="S24" s="64">
        <f>'[1]Sunny 1.21'!Q81</f>
        <v>4.4000000000000004</v>
      </c>
      <c r="T24" s="32" t="s">
        <v>67</v>
      </c>
      <c r="U24" s="103" t="s">
        <v>164</v>
      </c>
      <c r="V24" s="132">
        <v>42</v>
      </c>
      <c r="W24" s="132">
        <v>36.5</v>
      </c>
      <c r="X24" s="132">
        <v>41</v>
      </c>
      <c r="Y24" s="104">
        <v>18</v>
      </c>
      <c r="Z24" s="104">
        <v>18</v>
      </c>
      <c r="AA24" s="104">
        <v>34</v>
      </c>
      <c r="AB24" s="41">
        <v>10</v>
      </c>
      <c r="AC24" s="92">
        <v>1</v>
      </c>
      <c r="AD24" s="42">
        <f t="shared" si="24"/>
        <v>1.1016E-2</v>
      </c>
      <c r="AE24" s="41">
        <v>63</v>
      </c>
      <c r="AF24" s="43">
        <f t="shared" si="25"/>
        <v>5718.9542483660134</v>
      </c>
      <c r="AG24" s="44">
        <v>2250</v>
      </c>
      <c r="AH24" s="45">
        <f t="shared" si="26"/>
        <v>0.39342857142857141</v>
      </c>
      <c r="AI24" s="46" t="s">
        <v>73</v>
      </c>
      <c r="AJ24" s="47">
        <v>0.23400000000000001</v>
      </c>
      <c r="AK24" s="45">
        <f t="shared" si="27"/>
        <v>1.0296000000000001</v>
      </c>
      <c r="AL24" s="45">
        <f t="shared" si="28"/>
        <v>5.8230285714285719</v>
      </c>
      <c r="AM24" s="48">
        <v>0</v>
      </c>
      <c r="AN24" s="45">
        <f t="shared" si="29"/>
        <v>0</v>
      </c>
      <c r="AO24" s="48">
        <v>0</v>
      </c>
      <c r="AP24" s="45">
        <f t="shared" si="30"/>
        <v>0</v>
      </c>
      <c r="AQ24" s="49">
        <v>0</v>
      </c>
      <c r="AR24" s="48">
        <v>0</v>
      </c>
      <c r="AS24" s="45">
        <f t="shared" si="31"/>
        <v>0</v>
      </c>
      <c r="AT24" s="45">
        <f t="shared" si="32"/>
        <v>0</v>
      </c>
      <c r="AU24" s="45">
        <f t="shared" si="33"/>
        <v>5.8230285714285719</v>
      </c>
      <c r="AV24" s="50">
        <f t="shared" si="34"/>
        <v>0.24864147465437783</v>
      </c>
      <c r="AW24" s="64">
        <v>7.75</v>
      </c>
      <c r="AX24" s="38"/>
      <c r="AY24" s="38"/>
      <c r="AZ24" s="53"/>
      <c r="BA24" s="92">
        <v>500</v>
      </c>
      <c r="BB24" s="45">
        <f t="shared" si="35"/>
        <v>2911.514285714286</v>
      </c>
      <c r="BC24" s="45">
        <f t="shared" si="36"/>
        <v>3875</v>
      </c>
      <c r="BD24" s="45">
        <f t="shared" si="37"/>
        <v>0</v>
      </c>
      <c r="BE24" s="54">
        <f t="shared" si="38"/>
        <v>31.426500000000004</v>
      </c>
      <c r="BF24" s="38"/>
      <c r="BG24" s="38"/>
      <c r="BH24" s="92" t="s">
        <v>70</v>
      </c>
      <c r="BI24" s="92" t="s">
        <v>71</v>
      </c>
      <c r="BJ24" s="92" t="s">
        <v>186</v>
      </c>
    </row>
    <row r="25" spans="1:62" ht="24.95" customHeight="1">
      <c r="A25" s="61"/>
      <c r="B25" s="84"/>
      <c r="C25" s="38"/>
      <c r="D25" s="103" t="s">
        <v>157</v>
      </c>
      <c r="E25" s="38"/>
      <c r="F25" s="32" t="s">
        <v>62</v>
      </c>
      <c r="G25" s="103" t="s">
        <v>158</v>
      </c>
      <c r="H25" s="109" t="s">
        <v>89</v>
      </c>
      <c r="I25" s="35" t="s">
        <v>89</v>
      </c>
      <c r="J25" s="103" t="s">
        <v>160</v>
      </c>
      <c r="K25" s="37"/>
      <c r="L25" s="105" t="s">
        <v>187</v>
      </c>
      <c r="M25" s="103" t="s">
        <v>162</v>
      </c>
      <c r="N25" s="38"/>
      <c r="O25" s="38"/>
      <c r="P25" s="59" t="s">
        <v>188</v>
      </c>
      <c r="Q25" s="63"/>
      <c r="R25" s="32" t="s">
        <v>66</v>
      </c>
      <c r="S25" s="64">
        <f>'[1]Sunny 1.21'!Q82</f>
        <v>4.8</v>
      </c>
      <c r="T25" s="32" t="s">
        <v>67</v>
      </c>
      <c r="U25" s="103" t="s">
        <v>164</v>
      </c>
      <c r="V25" s="132">
        <v>42</v>
      </c>
      <c r="W25" s="132">
        <v>36.5</v>
      </c>
      <c r="X25" s="132">
        <v>41</v>
      </c>
      <c r="Y25" s="104">
        <v>16.5</v>
      </c>
      <c r="Z25" s="104">
        <v>16.5</v>
      </c>
      <c r="AA25" s="104">
        <v>15.5</v>
      </c>
      <c r="AB25" s="41">
        <v>10</v>
      </c>
      <c r="AC25" s="92">
        <v>1</v>
      </c>
      <c r="AD25" s="42">
        <f t="shared" si="24"/>
        <v>4.2198749999999997E-3</v>
      </c>
      <c r="AE25" s="41">
        <v>63</v>
      </c>
      <c r="AF25" s="43">
        <f t="shared" si="25"/>
        <v>14929.352172753934</v>
      </c>
      <c r="AG25" s="44">
        <v>2250</v>
      </c>
      <c r="AH25" s="45">
        <f t="shared" si="26"/>
        <v>0.15070982142857142</v>
      </c>
      <c r="AI25" s="46" t="s">
        <v>73</v>
      </c>
      <c r="AJ25" s="47">
        <v>0.23400000000000001</v>
      </c>
      <c r="AK25" s="45">
        <f t="shared" si="27"/>
        <v>1.1232</v>
      </c>
      <c r="AL25" s="45">
        <f t="shared" si="28"/>
        <v>6.0739098214285709</v>
      </c>
      <c r="AM25" s="48">
        <v>0</v>
      </c>
      <c r="AN25" s="45">
        <f t="shared" si="29"/>
        <v>0</v>
      </c>
      <c r="AO25" s="48">
        <v>0</v>
      </c>
      <c r="AP25" s="45">
        <f t="shared" si="30"/>
        <v>0</v>
      </c>
      <c r="AQ25" s="49">
        <v>0</v>
      </c>
      <c r="AR25" s="48">
        <v>0</v>
      </c>
      <c r="AS25" s="45">
        <f t="shared" si="31"/>
        <v>0</v>
      </c>
      <c r="AT25" s="45">
        <f t="shared" si="32"/>
        <v>0</v>
      </c>
      <c r="AU25" s="45">
        <f t="shared" si="33"/>
        <v>6.0739098214285709</v>
      </c>
      <c r="AV25" s="50">
        <f t="shared" si="34"/>
        <v>0.24076127232142863</v>
      </c>
      <c r="AW25" s="64">
        <v>8</v>
      </c>
      <c r="AX25" s="38"/>
      <c r="AY25" s="38"/>
      <c r="AZ25" s="53"/>
      <c r="BA25" s="92">
        <v>500</v>
      </c>
      <c r="BB25" s="45">
        <f t="shared" si="35"/>
        <v>3036.9549107142857</v>
      </c>
      <c r="BC25" s="45">
        <f t="shared" si="36"/>
        <v>4000</v>
      </c>
      <c r="BD25" s="45">
        <f t="shared" si="37"/>
        <v>0</v>
      </c>
      <c r="BE25" s="54">
        <f t="shared" si="38"/>
        <v>31.426500000000004</v>
      </c>
      <c r="BF25" s="38"/>
      <c r="BG25" s="38"/>
      <c r="BH25" s="92" t="s">
        <v>70</v>
      </c>
      <c r="BI25" s="92" t="s">
        <v>71</v>
      </c>
      <c r="BJ25" s="92" t="s">
        <v>155</v>
      </c>
    </row>
    <row r="26" spans="1:62" ht="24.95" customHeight="1">
      <c r="A26" s="61"/>
      <c r="B26" s="77"/>
      <c r="C26" s="38"/>
      <c r="D26" s="103" t="s">
        <v>189</v>
      </c>
      <c r="E26" s="38"/>
      <c r="F26" s="32" t="s">
        <v>62</v>
      </c>
      <c r="G26" s="103" t="s">
        <v>191</v>
      </c>
      <c r="H26" s="110" t="s">
        <v>183</v>
      </c>
      <c r="I26" s="62" t="s">
        <v>264</v>
      </c>
      <c r="J26" s="103" t="s">
        <v>192</v>
      </c>
      <c r="K26" s="37"/>
      <c r="L26" s="105" t="s">
        <v>195</v>
      </c>
      <c r="M26" s="103" t="s">
        <v>162</v>
      </c>
      <c r="N26" s="38"/>
      <c r="O26" s="38"/>
      <c r="P26" s="59" t="s">
        <v>196</v>
      </c>
      <c r="Q26" s="63"/>
      <c r="R26" s="32" t="s">
        <v>66</v>
      </c>
      <c r="S26" s="64">
        <f>'[1]Sunny 1.21'!Q104</f>
        <v>4.0999999999999996</v>
      </c>
      <c r="T26" s="32" t="s">
        <v>67</v>
      </c>
      <c r="U26" s="103" t="s">
        <v>193</v>
      </c>
      <c r="V26" s="132">
        <v>44</v>
      </c>
      <c r="W26" s="132">
        <v>36.5</v>
      </c>
      <c r="X26" s="132">
        <v>41.5</v>
      </c>
      <c r="Y26" s="104">
        <v>11.5</v>
      </c>
      <c r="Z26" s="104">
        <v>11.5</v>
      </c>
      <c r="AA26" s="104">
        <v>38</v>
      </c>
      <c r="AB26" s="41">
        <v>10</v>
      </c>
      <c r="AC26" s="92">
        <v>1</v>
      </c>
      <c r="AD26" s="42">
        <f t="shared" si="24"/>
        <v>5.0254999999999996E-3</v>
      </c>
      <c r="AE26" s="41">
        <v>63</v>
      </c>
      <c r="AF26" s="43">
        <f t="shared" si="25"/>
        <v>12536.066063078302</v>
      </c>
      <c r="AG26" s="44">
        <v>2250</v>
      </c>
      <c r="AH26" s="45">
        <f t="shared" si="26"/>
        <v>0.17948214285714284</v>
      </c>
      <c r="AI26" s="46" t="s">
        <v>73</v>
      </c>
      <c r="AJ26" s="47">
        <v>0.23400000000000001</v>
      </c>
      <c r="AK26" s="45">
        <f t="shared" si="27"/>
        <v>0.95939999999999992</v>
      </c>
      <c r="AL26" s="45">
        <f t="shared" si="28"/>
        <v>5.2388821428571424</v>
      </c>
      <c r="AM26" s="48">
        <v>0</v>
      </c>
      <c r="AN26" s="45">
        <f t="shared" ref="AN26:AN28" si="39">IF(ISERROR(AW26*AM26),"",AW26*AM26)</f>
        <v>0</v>
      </c>
      <c r="AO26" s="48">
        <v>0</v>
      </c>
      <c r="AP26" s="45">
        <f t="shared" si="30"/>
        <v>0</v>
      </c>
      <c r="AQ26" s="49">
        <v>0</v>
      </c>
      <c r="AR26" s="48">
        <v>0</v>
      </c>
      <c r="AS26" s="45">
        <f t="shared" ref="AS26:AS28" si="40">IF(ISERROR(AW26*AR26),"",AW26*AR26)</f>
        <v>0</v>
      </c>
      <c r="AT26" s="45">
        <f t="shared" si="32"/>
        <v>0</v>
      </c>
      <c r="AU26" s="45">
        <f t="shared" si="33"/>
        <v>5.2388821428571424</v>
      </c>
      <c r="AV26" s="50">
        <f t="shared" si="34"/>
        <v>0.301482380952381</v>
      </c>
      <c r="AW26" s="64">
        <v>7.5</v>
      </c>
      <c r="AX26" s="38"/>
      <c r="AY26" s="38"/>
      <c r="AZ26" s="53"/>
      <c r="BA26" s="92">
        <v>500</v>
      </c>
      <c r="BB26" s="45">
        <f t="shared" si="35"/>
        <v>2619.4410714285714</v>
      </c>
      <c r="BC26" s="45">
        <f t="shared" si="36"/>
        <v>3750</v>
      </c>
      <c r="BD26" s="45">
        <f t="shared" si="37"/>
        <v>0</v>
      </c>
      <c r="BE26" s="54">
        <f t="shared" si="38"/>
        <v>33.3245</v>
      </c>
      <c r="BF26" s="38"/>
      <c r="BG26" s="38"/>
      <c r="BH26" s="92" t="s">
        <v>70</v>
      </c>
      <c r="BI26" s="92" t="s">
        <v>71</v>
      </c>
      <c r="BJ26" s="92" t="s">
        <v>194</v>
      </c>
    </row>
    <row r="27" spans="1:62" ht="24.95" customHeight="1">
      <c r="A27" s="61"/>
      <c r="B27" s="77"/>
      <c r="C27" s="38"/>
      <c r="D27" s="103" t="s">
        <v>189</v>
      </c>
      <c r="E27" s="38"/>
      <c r="F27" s="32" t="s">
        <v>62</v>
      </c>
      <c r="G27" s="103" t="s">
        <v>191</v>
      </c>
      <c r="H27" s="109" t="s">
        <v>89</v>
      </c>
      <c r="I27" s="35" t="s">
        <v>89</v>
      </c>
      <c r="J27" s="103" t="s">
        <v>192</v>
      </c>
      <c r="K27" s="37"/>
      <c r="L27" s="105" t="s">
        <v>197</v>
      </c>
      <c r="M27" s="103" t="s">
        <v>162</v>
      </c>
      <c r="N27" s="38"/>
      <c r="O27" s="38"/>
      <c r="P27" s="59" t="s">
        <v>198</v>
      </c>
      <c r="Q27" s="63"/>
      <c r="R27" s="32" t="s">
        <v>66</v>
      </c>
      <c r="S27" s="64">
        <f>'[1]Sunny 1.21'!Q105</f>
        <v>4.5999999999999996</v>
      </c>
      <c r="T27" s="32" t="s">
        <v>67</v>
      </c>
      <c r="U27" s="103" t="s">
        <v>193</v>
      </c>
      <c r="V27" s="132">
        <v>44</v>
      </c>
      <c r="W27" s="132">
        <v>36.5</v>
      </c>
      <c r="X27" s="132">
        <v>41.5</v>
      </c>
      <c r="Y27" s="104">
        <v>16.5</v>
      </c>
      <c r="Z27" s="104">
        <v>16.5</v>
      </c>
      <c r="AA27" s="104">
        <v>15</v>
      </c>
      <c r="AB27" s="41">
        <v>10</v>
      </c>
      <c r="AC27" s="92">
        <v>1</v>
      </c>
      <c r="AD27" s="42">
        <f t="shared" si="24"/>
        <v>4.0837499999999997E-3</v>
      </c>
      <c r="AE27" s="41">
        <v>63</v>
      </c>
      <c r="AF27" s="43">
        <f t="shared" si="25"/>
        <v>15426.997245179064</v>
      </c>
      <c r="AG27" s="44">
        <v>2250</v>
      </c>
      <c r="AH27" s="45">
        <f t="shared" si="26"/>
        <v>0.14584821428571429</v>
      </c>
      <c r="AI27" s="46" t="s">
        <v>73</v>
      </c>
      <c r="AJ27" s="47">
        <v>0.23400000000000001</v>
      </c>
      <c r="AK27" s="45">
        <f t="shared" si="27"/>
        <v>1.0764</v>
      </c>
      <c r="AL27" s="45">
        <f t="shared" si="28"/>
        <v>5.8222482142857146</v>
      </c>
      <c r="AM27" s="48">
        <v>0</v>
      </c>
      <c r="AN27" s="45">
        <f t="shared" si="39"/>
        <v>0</v>
      </c>
      <c r="AO27" s="48">
        <v>0</v>
      </c>
      <c r="AP27" s="45">
        <f t="shared" si="30"/>
        <v>0</v>
      </c>
      <c r="AQ27" s="49">
        <v>0</v>
      </c>
      <c r="AR27" s="48">
        <v>0</v>
      </c>
      <c r="AS27" s="45">
        <f t="shared" si="40"/>
        <v>0</v>
      </c>
      <c r="AT27" s="45">
        <f t="shared" si="32"/>
        <v>0</v>
      </c>
      <c r="AU27" s="45">
        <f t="shared" si="33"/>
        <v>5.8222482142857146</v>
      </c>
      <c r="AV27" s="50">
        <f t="shared" si="34"/>
        <v>0.27221897321428568</v>
      </c>
      <c r="AW27" s="64">
        <v>8</v>
      </c>
      <c r="AX27" s="38"/>
      <c r="AY27" s="38"/>
      <c r="AZ27" s="53"/>
      <c r="BA27" s="92">
        <v>500</v>
      </c>
      <c r="BB27" s="45">
        <f t="shared" si="35"/>
        <v>2911.1241071428572</v>
      </c>
      <c r="BC27" s="45">
        <f t="shared" si="36"/>
        <v>4000</v>
      </c>
      <c r="BD27" s="45">
        <f t="shared" si="37"/>
        <v>0</v>
      </c>
      <c r="BE27" s="54">
        <f t="shared" si="38"/>
        <v>33.3245</v>
      </c>
      <c r="BF27" s="38"/>
      <c r="BG27" s="38"/>
      <c r="BH27" s="92" t="s">
        <v>70</v>
      </c>
      <c r="BI27" s="92" t="s">
        <v>71</v>
      </c>
      <c r="BJ27" s="92" t="s">
        <v>155</v>
      </c>
    </row>
    <row r="28" spans="1:62" ht="24.95" customHeight="1">
      <c r="A28" s="61"/>
      <c r="B28" s="84"/>
      <c r="C28" s="38"/>
      <c r="D28" s="103" t="s">
        <v>189</v>
      </c>
      <c r="E28" s="38"/>
      <c r="F28" s="32" t="s">
        <v>62</v>
      </c>
      <c r="G28" s="103" t="s">
        <v>191</v>
      </c>
      <c r="H28" s="109" t="s">
        <v>199</v>
      </c>
      <c r="I28" s="35" t="s">
        <v>199</v>
      </c>
      <c r="J28" s="103" t="s">
        <v>192</v>
      </c>
      <c r="K28" s="37"/>
      <c r="L28" s="105" t="s">
        <v>200</v>
      </c>
      <c r="M28" s="103" t="s">
        <v>162</v>
      </c>
      <c r="N28" s="38"/>
      <c r="O28" s="38"/>
      <c r="P28" s="59" t="s">
        <v>201</v>
      </c>
      <c r="Q28" s="63"/>
      <c r="R28" s="32" t="s">
        <v>66</v>
      </c>
      <c r="S28" s="64">
        <f>'[1]Sunny 1.21'!Q106</f>
        <v>1.78</v>
      </c>
      <c r="T28" s="32" t="s">
        <v>67</v>
      </c>
      <c r="U28" s="103" t="s">
        <v>193</v>
      </c>
      <c r="V28" s="132">
        <v>44</v>
      </c>
      <c r="W28" s="132">
        <v>36.5</v>
      </c>
      <c r="X28" s="132">
        <v>41.5</v>
      </c>
      <c r="Y28" s="104">
        <v>18.5</v>
      </c>
      <c r="Z28" s="104">
        <v>8</v>
      </c>
      <c r="AA28" s="104">
        <v>10</v>
      </c>
      <c r="AB28" s="41">
        <v>10</v>
      </c>
      <c r="AC28" s="92">
        <v>1</v>
      </c>
      <c r="AD28" s="42">
        <f t="shared" si="24"/>
        <v>1.48E-3</v>
      </c>
      <c r="AE28" s="41">
        <v>63</v>
      </c>
      <c r="AF28" s="43">
        <f t="shared" si="25"/>
        <v>42567.567567567567</v>
      </c>
      <c r="AG28" s="44">
        <v>2250</v>
      </c>
      <c r="AH28" s="45">
        <f t="shared" si="26"/>
        <v>5.2857142857142859E-2</v>
      </c>
      <c r="AI28" s="46" t="s">
        <v>73</v>
      </c>
      <c r="AJ28" s="47">
        <v>0.23400000000000001</v>
      </c>
      <c r="AK28" s="45">
        <f t="shared" si="27"/>
        <v>0.41652000000000006</v>
      </c>
      <c r="AL28" s="45">
        <f t="shared" si="28"/>
        <v>2.249377142857143</v>
      </c>
      <c r="AM28" s="48">
        <v>0</v>
      </c>
      <c r="AN28" s="45">
        <f t="shared" si="39"/>
        <v>0</v>
      </c>
      <c r="AO28" s="48">
        <v>0</v>
      </c>
      <c r="AP28" s="45">
        <f t="shared" si="30"/>
        <v>0</v>
      </c>
      <c r="AQ28" s="49">
        <v>0</v>
      </c>
      <c r="AR28" s="48">
        <v>0</v>
      </c>
      <c r="AS28" s="45">
        <f t="shared" si="40"/>
        <v>0</v>
      </c>
      <c r="AT28" s="45">
        <f t="shared" si="32"/>
        <v>0</v>
      </c>
      <c r="AU28" s="45">
        <f t="shared" si="33"/>
        <v>2.249377142857143</v>
      </c>
      <c r="AV28" s="50">
        <f t="shared" si="34"/>
        <v>0.30788395604395602</v>
      </c>
      <c r="AW28" s="64">
        <v>3.25</v>
      </c>
      <c r="AX28" s="38"/>
      <c r="AY28" s="38"/>
      <c r="AZ28" s="53"/>
      <c r="BA28" s="92">
        <v>500</v>
      </c>
      <c r="BB28" s="45">
        <f t="shared" si="35"/>
        <v>1124.6885714285715</v>
      </c>
      <c r="BC28" s="45">
        <f t="shared" si="36"/>
        <v>1625</v>
      </c>
      <c r="BD28" s="45">
        <f t="shared" si="37"/>
        <v>0</v>
      </c>
      <c r="BE28" s="54">
        <f t="shared" si="38"/>
        <v>33.3245</v>
      </c>
      <c r="BF28" s="38"/>
      <c r="BG28" s="38"/>
      <c r="BH28" s="92" t="s">
        <v>70</v>
      </c>
      <c r="BI28" s="92" t="s">
        <v>71</v>
      </c>
      <c r="BJ28" s="92" t="s">
        <v>194</v>
      </c>
    </row>
    <row r="29" spans="1:62" ht="24.95" customHeight="1">
      <c r="A29" s="61"/>
      <c r="B29" s="77"/>
      <c r="C29" s="38"/>
      <c r="D29" s="103" t="s">
        <v>202</v>
      </c>
      <c r="E29" s="32" t="s">
        <v>203</v>
      </c>
      <c r="F29" s="32" t="s">
        <v>62</v>
      </c>
      <c r="G29" s="103" t="s">
        <v>204</v>
      </c>
      <c r="H29" s="110" t="s">
        <v>183</v>
      </c>
      <c r="I29" s="62" t="s">
        <v>265</v>
      </c>
      <c r="J29" s="103" t="s">
        <v>205</v>
      </c>
      <c r="K29" s="37"/>
      <c r="L29" s="105" t="s">
        <v>195</v>
      </c>
      <c r="M29" s="103" t="s">
        <v>162</v>
      </c>
      <c r="N29" s="38"/>
      <c r="O29" s="38"/>
      <c r="P29" s="113" t="s">
        <v>207</v>
      </c>
      <c r="Q29" s="114"/>
      <c r="R29" s="32" t="s">
        <v>66</v>
      </c>
      <c r="S29" s="64">
        <f>'[1]Sunny 1.21'!Q131</f>
        <v>4.0999999999999996</v>
      </c>
      <c r="T29" s="32" t="s">
        <v>67</v>
      </c>
      <c r="U29" s="103" t="s">
        <v>206</v>
      </c>
      <c r="V29" s="132">
        <v>44</v>
      </c>
      <c r="W29" s="132">
        <v>36.5</v>
      </c>
      <c r="X29" s="132">
        <v>41.5</v>
      </c>
      <c r="Y29" s="104">
        <v>18</v>
      </c>
      <c r="Z29" s="104">
        <v>18</v>
      </c>
      <c r="AA29" s="104">
        <v>34</v>
      </c>
      <c r="AB29" s="41">
        <v>10</v>
      </c>
      <c r="AC29" s="92">
        <v>1</v>
      </c>
      <c r="AD29" s="42">
        <f t="shared" si="24"/>
        <v>1.1016E-2</v>
      </c>
      <c r="AE29" s="41">
        <v>63</v>
      </c>
      <c r="AF29" s="43">
        <f t="shared" si="25"/>
        <v>5718.9542483660134</v>
      </c>
      <c r="AG29" s="44">
        <v>2250</v>
      </c>
      <c r="AH29" s="45">
        <f t="shared" si="26"/>
        <v>0.39342857142857141</v>
      </c>
      <c r="AI29" s="46" t="s">
        <v>73</v>
      </c>
      <c r="AJ29" s="47">
        <v>0.23400000000000001</v>
      </c>
      <c r="AK29" s="45">
        <f t="shared" si="27"/>
        <v>0.95939999999999992</v>
      </c>
      <c r="AL29" s="45">
        <f t="shared" si="28"/>
        <v>5.4528285714285705</v>
      </c>
      <c r="AM29" s="48">
        <v>0</v>
      </c>
      <c r="AN29" s="45">
        <f t="shared" ref="AN29:AN31" si="41">IF(ISERROR(AW29*AM29),"",AW29*AM29)</f>
        <v>0</v>
      </c>
      <c r="AO29" s="74">
        <v>0.05</v>
      </c>
      <c r="AP29" s="45">
        <f t="shared" si="30"/>
        <v>0.39250000000000002</v>
      </c>
      <c r="AQ29" s="49">
        <v>0</v>
      </c>
      <c r="AR29" s="48">
        <v>0</v>
      </c>
      <c r="AS29" s="45">
        <f t="shared" ref="AS29:AS31" si="42">IF(ISERROR(AW29*AR29),"",AW29*AR29)</f>
        <v>0</v>
      </c>
      <c r="AT29" s="45">
        <f t="shared" si="32"/>
        <v>0.39250000000000002</v>
      </c>
      <c r="AU29" s="45">
        <f t="shared" si="33"/>
        <v>5.8453285714285705</v>
      </c>
      <c r="AV29" s="50">
        <f t="shared" si="34"/>
        <v>0.25537215650591455</v>
      </c>
      <c r="AW29" s="64">
        <v>7.85</v>
      </c>
      <c r="AX29" s="38"/>
      <c r="AY29" s="38"/>
      <c r="AZ29" s="53"/>
      <c r="BA29" s="92">
        <v>500</v>
      </c>
      <c r="BB29" s="45">
        <f t="shared" si="35"/>
        <v>2922.6642857142851</v>
      </c>
      <c r="BC29" s="45">
        <f t="shared" si="36"/>
        <v>3925</v>
      </c>
      <c r="BD29" s="45">
        <f t="shared" si="37"/>
        <v>0</v>
      </c>
      <c r="BE29" s="54">
        <f t="shared" si="38"/>
        <v>33.3245</v>
      </c>
      <c r="BF29" s="38"/>
      <c r="BG29" s="38"/>
      <c r="BH29" s="92" t="s">
        <v>70</v>
      </c>
      <c r="BI29" s="92" t="s">
        <v>71</v>
      </c>
      <c r="BJ29" s="92" t="s">
        <v>155</v>
      </c>
    </row>
    <row r="30" spans="1:62" ht="24.95" customHeight="1">
      <c r="A30" s="61"/>
      <c r="B30" s="77"/>
      <c r="C30" s="38"/>
      <c r="D30" s="103" t="s">
        <v>202</v>
      </c>
      <c r="E30" s="32" t="s">
        <v>203</v>
      </c>
      <c r="F30" s="32" t="s">
        <v>62</v>
      </c>
      <c r="G30" s="103" t="s">
        <v>204</v>
      </c>
      <c r="H30" s="109" t="s">
        <v>89</v>
      </c>
      <c r="I30" s="35" t="s">
        <v>89</v>
      </c>
      <c r="J30" s="103" t="s">
        <v>205</v>
      </c>
      <c r="K30" s="37"/>
      <c r="L30" s="105" t="s">
        <v>197</v>
      </c>
      <c r="M30" s="103" t="s">
        <v>162</v>
      </c>
      <c r="N30" s="38"/>
      <c r="O30" s="38"/>
      <c r="P30" s="113" t="s">
        <v>208</v>
      </c>
      <c r="Q30" s="114"/>
      <c r="R30" s="32" t="s">
        <v>66</v>
      </c>
      <c r="S30" s="64">
        <f>'[1]Sunny 1.21'!Q132</f>
        <v>4.5999999999999996</v>
      </c>
      <c r="T30" s="32" t="s">
        <v>67</v>
      </c>
      <c r="U30" s="103" t="s">
        <v>206</v>
      </c>
      <c r="V30" s="132">
        <v>44</v>
      </c>
      <c r="W30" s="132">
        <v>36.5</v>
      </c>
      <c r="X30" s="132">
        <v>41.5</v>
      </c>
      <c r="Y30" s="104">
        <v>16.5</v>
      </c>
      <c r="Z30" s="104">
        <v>16.5</v>
      </c>
      <c r="AA30" s="104">
        <v>15</v>
      </c>
      <c r="AB30" s="41">
        <v>10</v>
      </c>
      <c r="AC30" s="92">
        <v>1</v>
      </c>
      <c r="AD30" s="42">
        <f t="shared" si="24"/>
        <v>4.0837499999999997E-3</v>
      </c>
      <c r="AE30" s="41">
        <v>63</v>
      </c>
      <c r="AF30" s="43">
        <f t="shared" si="25"/>
        <v>15426.997245179064</v>
      </c>
      <c r="AG30" s="44">
        <v>2250</v>
      </c>
      <c r="AH30" s="45">
        <f t="shared" si="26"/>
        <v>0.14584821428571429</v>
      </c>
      <c r="AI30" s="46" t="s">
        <v>73</v>
      </c>
      <c r="AJ30" s="47">
        <v>0.23400000000000001</v>
      </c>
      <c r="AK30" s="45">
        <f t="shared" ref="AK30:AK43" si="43">IF(ISERROR(S30*AJ30),"",S30*AJ30)</f>
        <v>1.0764</v>
      </c>
      <c r="AL30" s="45">
        <f t="shared" ref="AL30:AL43" si="44">IF(ISERROR(S30+AH30+AK30),"",S30+AH30+AK30)</f>
        <v>5.8222482142857146</v>
      </c>
      <c r="AM30" s="48">
        <v>0</v>
      </c>
      <c r="AN30" s="45">
        <f t="shared" si="41"/>
        <v>0</v>
      </c>
      <c r="AO30" s="74">
        <v>0.05</v>
      </c>
      <c r="AP30" s="45">
        <f t="shared" ref="AP30:AP43" si="45">IF(ISERROR(AW30*AO30),"",AW30*AO30)</f>
        <v>0.42500000000000004</v>
      </c>
      <c r="AQ30" s="49">
        <v>0</v>
      </c>
      <c r="AR30" s="48">
        <v>0</v>
      </c>
      <c r="AS30" s="45">
        <f t="shared" si="42"/>
        <v>0</v>
      </c>
      <c r="AT30" s="45">
        <f t="shared" ref="AT30:AT43" si="46">IF(ISERROR(AN30+AP30+AS30),"",AN30+AP30+AS30)</f>
        <v>0.42500000000000004</v>
      </c>
      <c r="AU30" s="45">
        <f t="shared" ref="AU30:AU43" si="47">IF(ISERROR(AL30+AT30),"",AL30+AT30)</f>
        <v>6.2472482142857144</v>
      </c>
      <c r="AV30" s="50">
        <f t="shared" ref="AV30:AV43" si="48">IF(ISERROR((AW30-AU30)/AW30),"",(AW30-AU30)/AW30)</f>
        <v>0.26502962184873946</v>
      </c>
      <c r="AW30" s="64">
        <v>8.5</v>
      </c>
      <c r="AX30" s="38"/>
      <c r="AY30" s="38"/>
      <c r="AZ30" s="53"/>
      <c r="BA30" s="92">
        <v>500</v>
      </c>
      <c r="BB30" s="45">
        <f t="shared" si="35"/>
        <v>3123.6241071428572</v>
      </c>
      <c r="BC30" s="45">
        <f t="shared" si="36"/>
        <v>4250</v>
      </c>
      <c r="BD30" s="45">
        <f t="shared" si="37"/>
        <v>0</v>
      </c>
      <c r="BE30" s="54">
        <f t="shared" ref="BE30:BE43" si="49">IF(V30="","",V30*W30*X30/1000000/AC30*BA30)</f>
        <v>33.3245</v>
      </c>
      <c r="BF30" s="38"/>
      <c r="BG30" s="38"/>
      <c r="BH30" s="92" t="s">
        <v>70</v>
      </c>
      <c r="BI30" s="92" t="s">
        <v>71</v>
      </c>
      <c r="BJ30" s="92" t="s">
        <v>155</v>
      </c>
    </row>
    <row r="31" spans="1:62" ht="24.95" customHeight="1">
      <c r="A31" s="61"/>
      <c r="B31" s="84"/>
      <c r="C31" s="38"/>
      <c r="D31" s="103" t="s">
        <v>202</v>
      </c>
      <c r="E31" s="32" t="s">
        <v>203</v>
      </c>
      <c r="F31" s="32" t="s">
        <v>62</v>
      </c>
      <c r="G31" s="103" t="s">
        <v>204</v>
      </c>
      <c r="H31" s="109" t="s">
        <v>199</v>
      </c>
      <c r="I31" s="35" t="s">
        <v>199</v>
      </c>
      <c r="J31" s="103" t="s">
        <v>205</v>
      </c>
      <c r="K31" s="37"/>
      <c r="L31" s="105" t="s">
        <v>209</v>
      </c>
      <c r="M31" s="103" t="s">
        <v>162</v>
      </c>
      <c r="N31" s="38"/>
      <c r="O31" s="38"/>
      <c r="P31" s="113" t="s">
        <v>210</v>
      </c>
      <c r="Q31" s="114"/>
      <c r="R31" s="32" t="s">
        <v>66</v>
      </c>
      <c r="S31" s="64">
        <f>'[1]Sunny 1.21'!Q133</f>
        <v>1.78</v>
      </c>
      <c r="T31" s="32" t="s">
        <v>67</v>
      </c>
      <c r="U31" s="103" t="s">
        <v>206</v>
      </c>
      <c r="V31" s="132">
        <v>44</v>
      </c>
      <c r="W31" s="132">
        <v>36.5</v>
      </c>
      <c r="X31" s="132">
        <v>41.5</v>
      </c>
      <c r="Y31" s="104">
        <v>18.5</v>
      </c>
      <c r="Z31" s="104">
        <v>8</v>
      </c>
      <c r="AA31" s="104">
        <v>10</v>
      </c>
      <c r="AB31" s="41">
        <v>10</v>
      </c>
      <c r="AC31" s="92">
        <v>1</v>
      </c>
      <c r="AD31" s="42">
        <f t="shared" ref="AD31:AD43" si="50">IF(Y31="","",Y31*Z31*AA31/1000000)</f>
        <v>1.48E-3</v>
      </c>
      <c r="AE31" s="41">
        <v>63</v>
      </c>
      <c r="AF31" s="43">
        <f t="shared" ref="AF31:AF43" si="51">IF(AC31="","",AE31/AD31*AC31)</f>
        <v>42567.567567567567</v>
      </c>
      <c r="AG31" s="44">
        <v>2250</v>
      </c>
      <c r="AH31" s="45">
        <f t="shared" ref="AH31:AH43" si="52">IF(ISERROR(AG31/AF31),"",AG31/AF31)</f>
        <v>5.2857142857142859E-2</v>
      </c>
      <c r="AI31" s="46" t="s">
        <v>73</v>
      </c>
      <c r="AJ31" s="47">
        <v>0.23400000000000001</v>
      </c>
      <c r="AK31" s="45">
        <f t="shared" si="43"/>
        <v>0.41652000000000006</v>
      </c>
      <c r="AL31" s="45">
        <f t="shared" si="44"/>
        <v>2.249377142857143</v>
      </c>
      <c r="AM31" s="48">
        <v>0</v>
      </c>
      <c r="AN31" s="45">
        <f t="shared" si="41"/>
        <v>0</v>
      </c>
      <c r="AO31" s="74">
        <v>0.05</v>
      </c>
      <c r="AP31" s="45">
        <f t="shared" si="45"/>
        <v>0.17</v>
      </c>
      <c r="AQ31" s="49">
        <v>0</v>
      </c>
      <c r="AR31" s="48">
        <v>0</v>
      </c>
      <c r="AS31" s="45">
        <f t="shared" si="42"/>
        <v>0</v>
      </c>
      <c r="AT31" s="45">
        <f t="shared" si="46"/>
        <v>0.17</v>
      </c>
      <c r="AU31" s="45">
        <f t="shared" si="47"/>
        <v>2.4193771428571429</v>
      </c>
      <c r="AV31" s="50">
        <f t="shared" si="48"/>
        <v>0.28841848739495796</v>
      </c>
      <c r="AW31" s="64">
        <v>3.4</v>
      </c>
      <c r="AX31" s="38"/>
      <c r="AY31" s="38"/>
      <c r="AZ31" s="53"/>
      <c r="BA31" s="92">
        <v>500</v>
      </c>
      <c r="BB31" s="45">
        <f t="shared" ref="BB31:BB43" si="53">IF(ISERROR(AU31*BA31),"",AU31*BA31)</f>
        <v>1209.6885714285715</v>
      </c>
      <c r="BC31" s="45">
        <f t="shared" ref="BC31:BC43" si="54">IF(ISERROR(AW31*BA31),"",AW31*BA31)</f>
        <v>1700</v>
      </c>
      <c r="BD31" s="45">
        <f t="shared" ref="BD31:BD43" si="55">IF(ISERROR(AX31*BA31),"",AX31*BA31)</f>
        <v>0</v>
      </c>
      <c r="BE31" s="54">
        <f t="shared" si="49"/>
        <v>33.3245</v>
      </c>
      <c r="BF31" s="38"/>
      <c r="BG31" s="38"/>
      <c r="BH31" s="92" t="s">
        <v>70</v>
      </c>
      <c r="BI31" s="92" t="s">
        <v>71</v>
      </c>
      <c r="BJ31" s="92" t="s">
        <v>155</v>
      </c>
    </row>
    <row r="32" spans="1:62" ht="24.95" customHeight="1">
      <c r="A32" s="61"/>
      <c r="B32" s="77"/>
      <c r="C32" s="38"/>
      <c r="D32" s="87" t="s">
        <v>202</v>
      </c>
      <c r="E32" s="32" t="s">
        <v>203</v>
      </c>
      <c r="F32" s="32" t="s">
        <v>62</v>
      </c>
      <c r="G32" s="34" t="s">
        <v>211</v>
      </c>
      <c r="H32" s="115" t="s">
        <v>214</v>
      </c>
      <c r="I32" s="96" t="s">
        <v>215</v>
      </c>
      <c r="J32" s="34" t="s">
        <v>212</v>
      </c>
      <c r="K32" s="37"/>
      <c r="L32" s="97" t="s">
        <v>216</v>
      </c>
      <c r="M32" s="34" t="s">
        <v>213</v>
      </c>
      <c r="N32" s="38"/>
      <c r="O32" s="38"/>
      <c r="P32" s="113" t="s">
        <v>217</v>
      </c>
      <c r="Q32" s="63"/>
      <c r="R32" s="32" t="s">
        <v>66</v>
      </c>
      <c r="S32" s="64">
        <f>'[1]Sunny 1.21'!Q142</f>
        <v>3.6</v>
      </c>
      <c r="T32" s="32" t="s">
        <v>67</v>
      </c>
      <c r="U32" s="87" t="s">
        <v>145</v>
      </c>
      <c r="V32" s="132">
        <v>48</v>
      </c>
      <c r="W32" s="132">
        <v>30.5</v>
      </c>
      <c r="X32" s="132">
        <v>40</v>
      </c>
      <c r="Y32" s="99">
        <v>12</v>
      </c>
      <c r="Z32" s="99">
        <v>12</v>
      </c>
      <c r="AA32" s="99">
        <v>32.5</v>
      </c>
      <c r="AB32" s="41">
        <v>10</v>
      </c>
      <c r="AC32" s="92">
        <v>1</v>
      </c>
      <c r="AD32" s="42">
        <f t="shared" si="50"/>
        <v>4.6800000000000001E-3</v>
      </c>
      <c r="AE32" s="41">
        <v>63</v>
      </c>
      <c r="AF32" s="43">
        <f t="shared" si="51"/>
        <v>13461.538461538461</v>
      </c>
      <c r="AG32" s="44">
        <v>2250</v>
      </c>
      <c r="AH32" s="45">
        <f t="shared" si="52"/>
        <v>0.16714285714285715</v>
      </c>
      <c r="AI32" s="46" t="s">
        <v>73</v>
      </c>
      <c r="AJ32" s="47">
        <v>0.23400000000000001</v>
      </c>
      <c r="AK32" s="45">
        <f t="shared" si="43"/>
        <v>0.84240000000000004</v>
      </c>
      <c r="AL32" s="45">
        <f t="shared" si="44"/>
        <v>4.6095428571428574</v>
      </c>
      <c r="AM32" s="48">
        <v>0</v>
      </c>
      <c r="AN32" s="45">
        <f t="shared" ref="AN32:AN34" si="56">IF(ISERROR(AW32*AM32),"",AW32*AM32)</f>
        <v>0</v>
      </c>
      <c r="AO32" s="74">
        <v>0.05</v>
      </c>
      <c r="AP32" s="45">
        <f t="shared" si="45"/>
        <v>0.38</v>
      </c>
      <c r="AQ32" s="49">
        <v>0</v>
      </c>
      <c r="AR32" s="48">
        <v>0</v>
      </c>
      <c r="AS32" s="45">
        <f t="shared" ref="AS32:AS34" si="57">IF(ISERROR(AW32*AR32),"",AW32*AR32)</f>
        <v>0</v>
      </c>
      <c r="AT32" s="45">
        <f t="shared" si="46"/>
        <v>0.38</v>
      </c>
      <c r="AU32" s="45">
        <f t="shared" si="47"/>
        <v>4.9895428571428573</v>
      </c>
      <c r="AV32" s="50">
        <f t="shared" si="48"/>
        <v>0.34348120300751872</v>
      </c>
      <c r="AW32" s="64">
        <v>7.6</v>
      </c>
      <c r="AX32" s="38"/>
      <c r="AY32" s="38"/>
      <c r="AZ32" s="53"/>
      <c r="BA32" s="92">
        <v>500</v>
      </c>
      <c r="BB32" s="45">
        <f t="shared" si="53"/>
        <v>2494.7714285714287</v>
      </c>
      <c r="BC32" s="45">
        <f t="shared" si="54"/>
        <v>3800</v>
      </c>
      <c r="BD32" s="45">
        <f t="shared" si="55"/>
        <v>0</v>
      </c>
      <c r="BE32" s="54">
        <f t="shared" si="49"/>
        <v>29.28</v>
      </c>
      <c r="BF32" s="38"/>
      <c r="BG32" s="38"/>
      <c r="BH32" s="92" t="s">
        <v>70</v>
      </c>
      <c r="BI32" s="92" t="s">
        <v>71</v>
      </c>
      <c r="BJ32" s="92" t="s">
        <v>146</v>
      </c>
    </row>
    <row r="33" spans="1:62" ht="24.95" customHeight="1">
      <c r="A33" s="61"/>
      <c r="B33" s="77"/>
      <c r="C33" s="38"/>
      <c r="D33" s="87" t="s">
        <v>202</v>
      </c>
      <c r="E33" s="32" t="s">
        <v>203</v>
      </c>
      <c r="F33" s="32" t="s">
        <v>62</v>
      </c>
      <c r="G33" s="34" t="s">
        <v>211</v>
      </c>
      <c r="H33" s="116" t="s">
        <v>218</v>
      </c>
      <c r="I33" s="100" t="s">
        <v>219</v>
      </c>
      <c r="J33" s="34" t="s">
        <v>212</v>
      </c>
      <c r="K33" s="37"/>
      <c r="L33" s="97" t="s">
        <v>197</v>
      </c>
      <c r="M33" s="34" t="s">
        <v>213</v>
      </c>
      <c r="N33" s="38"/>
      <c r="O33" s="38"/>
      <c r="P33" s="113" t="s">
        <v>220</v>
      </c>
      <c r="Q33" s="63"/>
      <c r="R33" s="32" t="s">
        <v>66</v>
      </c>
      <c r="S33" s="64">
        <f>'[1]Sunny 1.21'!Q144</f>
        <v>4.25</v>
      </c>
      <c r="T33" s="32" t="s">
        <v>67</v>
      </c>
      <c r="U33" s="87" t="s">
        <v>145</v>
      </c>
      <c r="V33" s="132">
        <v>48</v>
      </c>
      <c r="W33" s="132">
        <v>30.5</v>
      </c>
      <c r="X33" s="132">
        <v>40</v>
      </c>
      <c r="Y33" s="99">
        <v>16.5</v>
      </c>
      <c r="Z33" s="99">
        <v>16.5</v>
      </c>
      <c r="AA33" s="99">
        <v>15.5</v>
      </c>
      <c r="AB33" s="41">
        <v>10</v>
      </c>
      <c r="AC33" s="92">
        <v>1</v>
      </c>
      <c r="AD33" s="42">
        <f t="shared" si="50"/>
        <v>4.2198749999999997E-3</v>
      </c>
      <c r="AE33" s="41">
        <v>63</v>
      </c>
      <c r="AF33" s="43">
        <f t="shared" si="51"/>
        <v>14929.352172753934</v>
      </c>
      <c r="AG33" s="44">
        <v>2250</v>
      </c>
      <c r="AH33" s="45">
        <f t="shared" si="52"/>
        <v>0.15070982142857142</v>
      </c>
      <c r="AI33" s="46" t="s">
        <v>73</v>
      </c>
      <c r="AJ33" s="47">
        <v>0.23400000000000001</v>
      </c>
      <c r="AK33" s="45">
        <f t="shared" si="43"/>
        <v>0.99450000000000005</v>
      </c>
      <c r="AL33" s="45">
        <f t="shared" si="44"/>
        <v>5.3952098214285718</v>
      </c>
      <c r="AM33" s="48">
        <v>0</v>
      </c>
      <c r="AN33" s="45">
        <f t="shared" si="56"/>
        <v>0</v>
      </c>
      <c r="AO33" s="74">
        <v>0.05</v>
      </c>
      <c r="AP33" s="45">
        <f t="shared" si="45"/>
        <v>0.42500000000000004</v>
      </c>
      <c r="AQ33" s="49">
        <v>0</v>
      </c>
      <c r="AR33" s="48">
        <v>0</v>
      </c>
      <c r="AS33" s="45">
        <f t="shared" si="57"/>
        <v>0</v>
      </c>
      <c r="AT33" s="45">
        <f t="shared" si="46"/>
        <v>0.42500000000000004</v>
      </c>
      <c r="AU33" s="45">
        <f t="shared" si="47"/>
        <v>5.8202098214285716</v>
      </c>
      <c r="AV33" s="50">
        <f t="shared" si="48"/>
        <v>0.3152694327731092</v>
      </c>
      <c r="AW33" s="64">
        <v>8.5</v>
      </c>
      <c r="AX33" s="38"/>
      <c r="AY33" s="38"/>
      <c r="AZ33" s="53"/>
      <c r="BA33" s="92">
        <v>500</v>
      </c>
      <c r="BB33" s="45">
        <f t="shared" si="53"/>
        <v>2910.1049107142858</v>
      </c>
      <c r="BC33" s="45">
        <f t="shared" si="54"/>
        <v>4250</v>
      </c>
      <c r="BD33" s="45">
        <f t="shared" si="55"/>
        <v>0</v>
      </c>
      <c r="BE33" s="54">
        <f t="shared" si="49"/>
        <v>29.28</v>
      </c>
      <c r="BF33" s="38"/>
      <c r="BG33" s="38"/>
      <c r="BH33" s="92" t="s">
        <v>70</v>
      </c>
      <c r="BI33" s="92" t="s">
        <v>71</v>
      </c>
      <c r="BJ33" s="92" t="s">
        <v>146</v>
      </c>
    </row>
    <row r="34" spans="1:62" ht="24.95" customHeight="1">
      <c r="A34" s="61"/>
      <c r="B34" s="84"/>
      <c r="C34" s="38"/>
      <c r="D34" s="87" t="s">
        <v>202</v>
      </c>
      <c r="E34" s="32" t="s">
        <v>203</v>
      </c>
      <c r="F34" s="32" t="s">
        <v>62</v>
      </c>
      <c r="G34" s="34" t="s">
        <v>211</v>
      </c>
      <c r="H34" s="115" t="s">
        <v>221</v>
      </c>
      <c r="I34" s="96" t="s">
        <v>222</v>
      </c>
      <c r="J34" s="34" t="s">
        <v>212</v>
      </c>
      <c r="K34" s="37"/>
      <c r="L34" s="97" t="s">
        <v>223</v>
      </c>
      <c r="M34" s="34" t="s">
        <v>213</v>
      </c>
      <c r="N34" s="38"/>
      <c r="O34" s="38"/>
      <c r="P34" s="113" t="s">
        <v>224</v>
      </c>
      <c r="Q34" s="63"/>
      <c r="R34" s="32" t="s">
        <v>66</v>
      </c>
      <c r="S34" s="64">
        <f>'[1]Sunny 1.21'!Q147</f>
        <v>1.72</v>
      </c>
      <c r="T34" s="32" t="s">
        <v>67</v>
      </c>
      <c r="U34" s="87" t="s">
        <v>145</v>
      </c>
      <c r="V34" s="132">
        <v>48</v>
      </c>
      <c r="W34" s="132">
        <v>30.5</v>
      </c>
      <c r="X34" s="132">
        <v>40</v>
      </c>
      <c r="Y34" s="99">
        <v>10</v>
      </c>
      <c r="Z34" s="99">
        <v>8</v>
      </c>
      <c r="AA34" s="99">
        <v>18.8</v>
      </c>
      <c r="AB34" s="41">
        <v>10</v>
      </c>
      <c r="AC34" s="92">
        <v>1</v>
      </c>
      <c r="AD34" s="42">
        <f t="shared" si="50"/>
        <v>1.5039999999999999E-3</v>
      </c>
      <c r="AE34" s="41">
        <v>63</v>
      </c>
      <c r="AF34" s="43">
        <f t="shared" si="51"/>
        <v>41888.29787234043</v>
      </c>
      <c r="AG34" s="44">
        <v>2250</v>
      </c>
      <c r="AH34" s="45">
        <f t="shared" si="52"/>
        <v>5.3714285714285707E-2</v>
      </c>
      <c r="AI34" s="46" t="s">
        <v>73</v>
      </c>
      <c r="AJ34" s="47">
        <v>0.23400000000000001</v>
      </c>
      <c r="AK34" s="45">
        <f t="shared" si="43"/>
        <v>0.40248</v>
      </c>
      <c r="AL34" s="45">
        <f t="shared" si="44"/>
        <v>2.1761942857142857</v>
      </c>
      <c r="AM34" s="48">
        <v>0</v>
      </c>
      <c r="AN34" s="45">
        <f t="shared" si="56"/>
        <v>0</v>
      </c>
      <c r="AO34" s="74">
        <v>0.05</v>
      </c>
      <c r="AP34" s="45">
        <f t="shared" si="45"/>
        <v>0.17</v>
      </c>
      <c r="AQ34" s="49">
        <v>0</v>
      </c>
      <c r="AR34" s="48">
        <v>0</v>
      </c>
      <c r="AS34" s="45">
        <f t="shared" si="57"/>
        <v>0</v>
      </c>
      <c r="AT34" s="45">
        <f t="shared" si="46"/>
        <v>0.17</v>
      </c>
      <c r="AU34" s="45">
        <f t="shared" si="47"/>
        <v>2.3461942857142857</v>
      </c>
      <c r="AV34" s="50">
        <f t="shared" si="48"/>
        <v>0.30994285714285713</v>
      </c>
      <c r="AW34" s="64">
        <v>3.4</v>
      </c>
      <c r="AX34" s="38"/>
      <c r="AY34" s="38"/>
      <c r="AZ34" s="53"/>
      <c r="BA34" s="92">
        <v>500</v>
      </c>
      <c r="BB34" s="45">
        <f t="shared" si="53"/>
        <v>1173.0971428571429</v>
      </c>
      <c r="BC34" s="45">
        <f t="shared" si="54"/>
        <v>1700</v>
      </c>
      <c r="BD34" s="45">
        <f t="shared" si="55"/>
        <v>0</v>
      </c>
      <c r="BE34" s="54">
        <f t="shared" si="49"/>
        <v>29.28</v>
      </c>
      <c r="BF34" s="38"/>
      <c r="BG34" s="38"/>
      <c r="BH34" s="92" t="s">
        <v>70</v>
      </c>
      <c r="BI34" s="92" t="s">
        <v>71</v>
      </c>
      <c r="BJ34" s="92" t="s">
        <v>146</v>
      </c>
    </row>
    <row r="35" spans="1:62" ht="24.95" customHeight="1">
      <c r="A35" s="61"/>
      <c r="B35" s="77"/>
      <c r="C35" s="38"/>
      <c r="D35" s="117" t="s">
        <v>225</v>
      </c>
      <c r="E35" s="32" t="s">
        <v>203</v>
      </c>
      <c r="F35" s="32" t="s">
        <v>62</v>
      </c>
      <c r="G35" s="117" t="s">
        <v>226</v>
      </c>
      <c r="H35" s="120" t="s">
        <v>230</v>
      </c>
      <c r="I35" s="120" t="s">
        <v>266</v>
      </c>
      <c r="J35" s="117" t="s">
        <v>212</v>
      </c>
      <c r="K35" s="37"/>
      <c r="L35" s="93" t="s">
        <v>231</v>
      </c>
      <c r="M35" s="117" t="s">
        <v>232</v>
      </c>
      <c r="N35" s="38"/>
      <c r="O35" s="38"/>
      <c r="P35" s="113" t="s">
        <v>233</v>
      </c>
      <c r="Q35" s="63"/>
      <c r="R35" s="32" t="s">
        <v>66</v>
      </c>
      <c r="S35" s="64">
        <f>'[1]Sunny 1.21'!Q158</f>
        <v>3.75</v>
      </c>
      <c r="T35" s="32" t="s">
        <v>67</v>
      </c>
      <c r="U35" s="117" t="s">
        <v>228</v>
      </c>
      <c r="V35" s="133">
        <v>50</v>
      </c>
      <c r="W35" s="133">
        <v>37</v>
      </c>
      <c r="X35" s="133">
        <v>34.5</v>
      </c>
      <c r="Y35" s="71">
        <v>13.8</v>
      </c>
      <c r="Z35" s="71">
        <v>13.8</v>
      </c>
      <c r="AA35" s="71">
        <v>30</v>
      </c>
      <c r="AB35" s="41">
        <v>10</v>
      </c>
      <c r="AC35" s="118">
        <v>1</v>
      </c>
      <c r="AD35" s="42">
        <f t="shared" si="50"/>
        <v>5.7132000000000007E-3</v>
      </c>
      <c r="AE35" s="41">
        <v>63</v>
      </c>
      <c r="AF35" s="43">
        <f t="shared" si="51"/>
        <v>11027.095148078133</v>
      </c>
      <c r="AG35" s="44">
        <v>2250</v>
      </c>
      <c r="AH35" s="45">
        <f t="shared" si="52"/>
        <v>0.20404285714285716</v>
      </c>
      <c r="AI35" s="46" t="s">
        <v>73</v>
      </c>
      <c r="AJ35" s="47">
        <v>0.23400000000000001</v>
      </c>
      <c r="AK35" s="45">
        <f t="shared" si="43"/>
        <v>0.87750000000000006</v>
      </c>
      <c r="AL35" s="45">
        <f t="shared" si="44"/>
        <v>4.8315428571428569</v>
      </c>
      <c r="AM35" s="48">
        <v>0</v>
      </c>
      <c r="AN35" s="45">
        <f t="shared" ref="AN35:AN37" si="58">IF(ISERROR(AW35*AM35),"",AW35*AM35)</f>
        <v>0</v>
      </c>
      <c r="AO35" s="74">
        <v>0.05</v>
      </c>
      <c r="AP35" s="45">
        <f>IF(ISERROR(AW36*AO35),"",AW36*AO35)</f>
        <v>0.42500000000000004</v>
      </c>
      <c r="AQ35" s="49">
        <v>0</v>
      </c>
      <c r="AR35" s="48">
        <v>0</v>
      </c>
      <c r="AS35" s="45">
        <f t="shared" ref="AS35:AS37" si="59">IF(ISERROR(AW35*AR35),"",AW35*AR35)</f>
        <v>0</v>
      </c>
      <c r="AT35" s="45">
        <f t="shared" si="46"/>
        <v>0.42500000000000004</v>
      </c>
      <c r="AU35" s="45">
        <f t="shared" si="47"/>
        <v>5.2565428571428567</v>
      </c>
      <c r="AV35" s="50">
        <f>IF(ISERROR((AW35-AU35)/AW35),"",(AW35-AU35)/AW35)</f>
        <v>0.30834962406015037</v>
      </c>
      <c r="AW35" s="64">
        <v>7.6</v>
      </c>
      <c r="AX35" s="38"/>
      <c r="AY35" s="38"/>
      <c r="AZ35" s="53"/>
      <c r="BA35" s="118">
        <v>500</v>
      </c>
      <c r="BB35" s="45">
        <f t="shared" si="53"/>
        <v>2628.2714285714283</v>
      </c>
      <c r="BC35" s="45">
        <f>IF(ISERROR(AW35*BA35),"",AW35*BA35)</f>
        <v>3800</v>
      </c>
      <c r="BD35" s="45">
        <f t="shared" si="55"/>
        <v>0</v>
      </c>
      <c r="BE35" s="54">
        <f t="shared" si="49"/>
        <v>31.912500000000005</v>
      </c>
      <c r="BF35" s="38"/>
      <c r="BG35" s="38"/>
      <c r="BH35" s="76" t="s">
        <v>70</v>
      </c>
      <c r="BI35" s="76" t="s">
        <v>71</v>
      </c>
      <c r="BJ35" s="119" t="s">
        <v>229</v>
      </c>
    </row>
    <row r="36" spans="1:62" ht="24.95" customHeight="1">
      <c r="A36" s="61"/>
      <c r="B36" s="77"/>
      <c r="C36" s="38"/>
      <c r="D36" s="117" t="s">
        <v>225</v>
      </c>
      <c r="E36" s="32" t="s">
        <v>203</v>
      </c>
      <c r="F36" s="32" t="s">
        <v>62</v>
      </c>
      <c r="G36" s="117" t="s">
        <v>226</v>
      </c>
      <c r="H36" s="120" t="s">
        <v>234</v>
      </c>
      <c r="I36" s="120" t="s">
        <v>234</v>
      </c>
      <c r="J36" s="117" t="s">
        <v>212</v>
      </c>
      <c r="K36" s="37"/>
      <c r="L36" s="93" t="s">
        <v>187</v>
      </c>
      <c r="M36" s="117" t="s">
        <v>227</v>
      </c>
      <c r="N36" s="38"/>
      <c r="O36" s="38"/>
      <c r="P36" s="113" t="s">
        <v>235</v>
      </c>
      <c r="Q36" s="63"/>
      <c r="R36" s="32" t="s">
        <v>66</v>
      </c>
      <c r="S36" s="64">
        <f>'[1]Sunny 1.21'!Q159</f>
        <v>3.15</v>
      </c>
      <c r="T36" s="32" t="s">
        <v>67</v>
      </c>
      <c r="U36" s="117" t="s">
        <v>228</v>
      </c>
      <c r="V36" s="133">
        <v>50</v>
      </c>
      <c r="W36" s="133">
        <v>37</v>
      </c>
      <c r="X36" s="133">
        <v>34.5</v>
      </c>
      <c r="Y36" s="71">
        <v>17</v>
      </c>
      <c r="Z36" s="71">
        <v>17</v>
      </c>
      <c r="AA36" s="71">
        <v>16</v>
      </c>
      <c r="AB36" s="41">
        <v>10</v>
      </c>
      <c r="AC36" s="118">
        <v>1</v>
      </c>
      <c r="AD36" s="42">
        <f t="shared" si="50"/>
        <v>4.6239999999999996E-3</v>
      </c>
      <c r="AE36" s="41">
        <v>63</v>
      </c>
      <c r="AF36" s="43">
        <f t="shared" si="51"/>
        <v>13624.567474048445</v>
      </c>
      <c r="AG36" s="44">
        <v>2250</v>
      </c>
      <c r="AH36" s="45">
        <f t="shared" si="52"/>
        <v>0.16514285714285712</v>
      </c>
      <c r="AI36" s="46" t="s">
        <v>73</v>
      </c>
      <c r="AJ36" s="47">
        <v>0.23400000000000001</v>
      </c>
      <c r="AK36" s="45">
        <f t="shared" si="43"/>
        <v>0.73709999999999998</v>
      </c>
      <c r="AL36" s="45">
        <f t="shared" si="44"/>
        <v>4.0522428571428568</v>
      </c>
      <c r="AM36" s="48">
        <v>0</v>
      </c>
      <c r="AN36" s="45">
        <f t="shared" si="58"/>
        <v>0</v>
      </c>
      <c r="AO36" s="74">
        <v>0.05</v>
      </c>
      <c r="AP36" s="45">
        <f>IF(ISERROR(AW36*AO36),"",AW36*AO36)</f>
        <v>0.42500000000000004</v>
      </c>
      <c r="AQ36" s="49">
        <v>0</v>
      </c>
      <c r="AR36" s="48">
        <v>0</v>
      </c>
      <c r="AS36" s="45">
        <f t="shared" si="59"/>
        <v>0</v>
      </c>
      <c r="AT36" s="45">
        <f t="shared" si="46"/>
        <v>0.42500000000000004</v>
      </c>
      <c r="AU36" s="45">
        <f t="shared" si="47"/>
        <v>4.4772428571428566</v>
      </c>
      <c r="AV36" s="50">
        <f>IF(ISERROR((AW36-AU36)/AW36),"",(AW36-AU36)/AW36)</f>
        <v>0.47326554621848743</v>
      </c>
      <c r="AW36" s="64">
        <v>8.5</v>
      </c>
      <c r="AX36" s="38"/>
      <c r="AY36" s="38"/>
      <c r="AZ36" s="53"/>
      <c r="BA36" s="118">
        <v>500</v>
      </c>
      <c r="BB36" s="45">
        <f t="shared" si="53"/>
        <v>2238.6214285714282</v>
      </c>
      <c r="BC36" s="45">
        <f>IF(ISERROR(AW36*BA36),"",AW36*BA36)</f>
        <v>4250</v>
      </c>
      <c r="BD36" s="45">
        <f t="shared" si="55"/>
        <v>0</v>
      </c>
      <c r="BE36" s="54">
        <f t="shared" si="49"/>
        <v>31.912500000000005</v>
      </c>
      <c r="BF36" s="38"/>
      <c r="BG36" s="38"/>
      <c r="BH36" s="76" t="s">
        <v>70</v>
      </c>
      <c r="BI36" s="76" t="s">
        <v>71</v>
      </c>
      <c r="BJ36" s="119" t="s">
        <v>229</v>
      </c>
    </row>
    <row r="37" spans="1:62" ht="24.95" customHeight="1">
      <c r="A37" s="61"/>
      <c r="B37" s="84"/>
      <c r="C37" s="38"/>
      <c r="D37" s="117" t="s">
        <v>225</v>
      </c>
      <c r="E37" s="32" t="s">
        <v>203</v>
      </c>
      <c r="F37" s="32" t="s">
        <v>62</v>
      </c>
      <c r="G37" s="117" t="s">
        <v>226</v>
      </c>
      <c r="H37" s="120" t="s">
        <v>236</v>
      </c>
      <c r="I37" s="120" t="s">
        <v>236</v>
      </c>
      <c r="J37" s="117" t="s">
        <v>212</v>
      </c>
      <c r="K37" s="37"/>
      <c r="L37" s="93" t="s">
        <v>237</v>
      </c>
      <c r="M37" s="117" t="s">
        <v>227</v>
      </c>
      <c r="N37" s="38"/>
      <c r="O37" s="38"/>
      <c r="P37" s="113" t="s">
        <v>238</v>
      </c>
      <c r="Q37" s="63"/>
      <c r="R37" s="32" t="s">
        <v>66</v>
      </c>
      <c r="S37" s="64">
        <f>'[1]Sunny 1.21'!Q160</f>
        <v>1.65</v>
      </c>
      <c r="T37" s="32" t="s">
        <v>67</v>
      </c>
      <c r="U37" s="117" t="s">
        <v>228</v>
      </c>
      <c r="V37" s="133">
        <v>50</v>
      </c>
      <c r="W37" s="133">
        <v>37</v>
      </c>
      <c r="X37" s="133">
        <v>34.5</v>
      </c>
      <c r="Y37" s="71">
        <v>16</v>
      </c>
      <c r="Z37" s="71">
        <v>10</v>
      </c>
      <c r="AA37" s="71">
        <v>18.5</v>
      </c>
      <c r="AB37" s="41">
        <v>10</v>
      </c>
      <c r="AC37" s="118">
        <v>1</v>
      </c>
      <c r="AD37" s="42">
        <f t="shared" si="50"/>
        <v>2.96E-3</v>
      </c>
      <c r="AE37" s="41">
        <v>63</v>
      </c>
      <c r="AF37" s="43">
        <f t="shared" si="51"/>
        <v>21283.783783783783</v>
      </c>
      <c r="AG37" s="44">
        <v>2250</v>
      </c>
      <c r="AH37" s="45">
        <f t="shared" si="52"/>
        <v>0.10571428571428572</v>
      </c>
      <c r="AI37" s="46" t="s">
        <v>73</v>
      </c>
      <c r="AJ37" s="47">
        <v>0.23400000000000001</v>
      </c>
      <c r="AK37" s="45">
        <f t="shared" si="43"/>
        <v>0.3861</v>
      </c>
      <c r="AL37" s="45">
        <f t="shared" si="44"/>
        <v>2.1418142857142857</v>
      </c>
      <c r="AM37" s="48">
        <v>0</v>
      </c>
      <c r="AN37" s="45">
        <f t="shared" si="58"/>
        <v>0</v>
      </c>
      <c r="AO37" s="74">
        <v>0.05</v>
      </c>
      <c r="AP37" s="45">
        <f t="shared" si="45"/>
        <v>0.17</v>
      </c>
      <c r="AQ37" s="49">
        <v>0</v>
      </c>
      <c r="AR37" s="48">
        <v>0</v>
      </c>
      <c r="AS37" s="45">
        <f t="shared" si="59"/>
        <v>0</v>
      </c>
      <c r="AT37" s="45">
        <f t="shared" si="46"/>
        <v>0.17</v>
      </c>
      <c r="AU37" s="45">
        <f t="shared" si="47"/>
        <v>2.3118142857142856</v>
      </c>
      <c r="AV37" s="50">
        <f t="shared" si="48"/>
        <v>0.32005462184873951</v>
      </c>
      <c r="AW37" s="64">
        <v>3.4</v>
      </c>
      <c r="AX37" s="38"/>
      <c r="AY37" s="38"/>
      <c r="AZ37" s="53"/>
      <c r="BA37" s="118">
        <v>500</v>
      </c>
      <c r="BB37" s="45">
        <f t="shared" si="53"/>
        <v>1155.9071428571428</v>
      </c>
      <c r="BC37" s="45">
        <f t="shared" si="54"/>
        <v>1700</v>
      </c>
      <c r="BD37" s="45">
        <f t="shared" si="55"/>
        <v>0</v>
      </c>
      <c r="BE37" s="54">
        <f t="shared" si="49"/>
        <v>31.912500000000005</v>
      </c>
      <c r="BF37" s="38"/>
      <c r="BG37" s="38"/>
      <c r="BH37" s="76" t="s">
        <v>70</v>
      </c>
      <c r="BI37" s="76" t="s">
        <v>71</v>
      </c>
      <c r="BJ37" s="119" t="s">
        <v>239</v>
      </c>
    </row>
    <row r="38" spans="1:62" ht="24.95" customHeight="1">
      <c r="A38" s="61"/>
      <c r="B38" s="68"/>
      <c r="C38" s="38"/>
      <c r="D38" s="69" t="s">
        <v>138</v>
      </c>
      <c r="E38" s="32" t="s">
        <v>134</v>
      </c>
      <c r="F38" s="32" t="s">
        <v>62</v>
      </c>
      <c r="G38" s="34" t="s">
        <v>240</v>
      </c>
      <c r="H38" s="85" t="s">
        <v>241</v>
      </c>
      <c r="I38" s="85" t="s">
        <v>267</v>
      </c>
      <c r="J38" s="34" t="s">
        <v>150</v>
      </c>
      <c r="K38" s="37"/>
      <c r="L38" s="121" t="s">
        <v>242</v>
      </c>
      <c r="M38" s="34" t="s">
        <v>243</v>
      </c>
      <c r="N38" s="38"/>
      <c r="O38" s="38"/>
      <c r="P38" s="59" t="s">
        <v>244</v>
      </c>
      <c r="Q38" s="63"/>
      <c r="R38" s="32" t="s">
        <v>66</v>
      </c>
      <c r="S38" s="64">
        <f>'[1]Sunny 1.21'!Q161</f>
        <v>2.58</v>
      </c>
      <c r="T38" s="32" t="s">
        <v>67</v>
      </c>
      <c r="U38" s="87" t="s">
        <v>245</v>
      </c>
      <c r="V38" s="122">
        <v>32</v>
      </c>
      <c r="W38" s="122">
        <v>31</v>
      </c>
      <c r="X38" s="122">
        <v>22.5</v>
      </c>
      <c r="Y38" s="111">
        <v>15</v>
      </c>
      <c r="Z38" s="111">
        <v>8</v>
      </c>
      <c r="AA38" s="111">
        <v>20</v>
      </c>
      <c r="AB38" s="41">
        <v>10</v>
      </c>
      <c r="AC38" s="123">
        <v>2</v>
      </c>
      <c r="AD38" s="42">
        <f t="shared" si="50"/>
        <v>2.3999999999999998E-3</v>
      </c>
      <c r="AE38" s="41">
        <v>63</v>
      </c>
      <c r="AF38" s="43">
        <f t="shared" si="51"/>
        <v>52500.000000000007</v>
      </c>
      <c r="AG38" s="44">
        <v>2250</v>
      </c>
      <c r="AH38" s="45">
        <f t="shared" si="52"/>
        <v>4.2857142857142851E-2</v>
      </c>
      <c r="AI38" s="91" t="s">
        <v>69</v>
      </c>
      <c r="AJ38" s="47">
        <v>0.218</v>
      </c>
      <c r="AK38" s="45">
        <f t="shared" si="43"/>
        <v>0.56244000000000005</v>
      </c>
      <c r="AL38" s="45">
        <f t="shared" si="44"/>
        <v>3.1852971428571428</v>
      </c>
      <c r="AM38" s="48">
        <v>0</v>
      </c>
      <c r="AN38" s="45">
        <f t="shared" ref="AN38:AN43" si="60">IF(ISERROR(AW38*AM38),"",AW38*AM38)</f>
        <v>0</v>
      </c>
      <c r="AO38" s="74">
        <v>0.06</v>
      </c>
      <c r="AP38" s="45">
        <f t="shared" si="45"/>
        <v>0.38099999999999995</v>
      </c>
      <c r="AQ38" s="49">
        <v>0</v>
      </c>
      <c r="AR38" s="48">
        <v>0</v>
      </c>
      <c r="AS38" s="45">
        <f t="shared" ref="AS38:AS43" si="61">IF(ISERROR(AW38*AR38),"",AW38*AR38)</f>
        <v>0</v>
      </c>
      <c r="AT38" s="45">
        <f t="shared" si="46"/>
        <v>0.38099999999999995</v>
      </c>
      <c r="AU38" s="45">
        <f t="shared" si="47"/>
        <v>3.5662971428571426</v>
      </c>
      <c r="AV38" s="50">
        <f t="shared" si="48"/>
        <v>0.43837840269966255</v>
      </c>
      <c r="AW38" s="75">
        <v>6.35</v>
      </c>
      <c r="AX38" s="38"/>
      <c r="AY38" s="38"/>
      <c r="AZ38" s="53"/>
      <c r="BA38" s="124">
        <v>1200</v>
      </c>
      <c r="BB38" s="45">
        <f t="shared" si="53"/>
        <v>4279.5565714285713</v>
      </c>
      <c r="BC38" s="45">
        <f t="shared" si="54"/>
        <v>7620</v>
      </c>
      <c r="BD38" s="45">
        <f t="shared" si="55"/>
        <v>0</v>
      </c>
      <c r="BE38" s="54">
        <f t="shared" si="49"/>
        <v>13.391999999999999</v>
      </c>
      <c r="BF38" s="38"/>
      <c r="BG38" s="38"/>
      <c r="BH38" s="92" t="s">
        <v>129</v>
      </c>
      <c r="BI38" s="92" t="s">
        <v>71</v>
      </c>
      <c r="BJ38" s="92" t="s">
        <v>130</v>
      </c>
    </row>
    <row r="39" spans="1:62" ht="24.95" customHeight="1">
      <c r="A39" s="61"/>
      <c r="B39" s="77"/>
      <c r="C39" s="38"/>
      <c r="D39" s="69" t="s">
        <v>138</v>
      </c>
      <c r="E39" s="32" t="s">
        <v>134</v>
      </c>
      <c r="F39" s="32" t="s">
        <v>62</v>
      </c>
      <c r="G39" s="34" t="s">
        <v>240</v>
      </c>
      <c r="H39" s="85" t="s">
        <v>246</v>
      </c>
      <c r="I39" s="85" t="s">
        <v>268</v>
      </c>
      <c r="J39" s="34" t="s">
        <v>150</v>
      </c>
      <c r="K39" s="37"/>
      <c r="L39" s="121" t="s">
        <v>247</v>
      </c>
      <c r="M39" s="34" t="s">
        <v>243</v>
      </c>
      <c r="N39" s="38"/>
      <c r="O39" s="38"/>
      <c r="P39" s="59" t="s">
        <v>248</v>
      </c>
      <c r="Q39" s="63"/>
      <c r="R39" s="32" t="s">
        <v>66</v>
      </c>
      <c r="S39" s="64">
        <f>'[1]Sunny 1.21'!Q162</f>
        <v>2.38</v>
      </c>
      <c r="T39" s="32" t="s">
        <v>67</v>
      </c>
      <c r="U39" s="87" t="s">
        <v>245</v>
      </c>
      <c r="V39" s="122">
        <v>32</v>
      </c>
      <c r="W39" s="122">
        <v>31</v>
      </c>
      <c r="X39" s="122">
        <v>22.5</v>
      </c>
      <c r="Y39" s="111">
        <v>8</v>
      </c>
      <c r="Z39" s="111">
        <v>8</v>
      </c>
      <c r="AA39" s="111">
        <v>11</v>
      </c>
      <c r="AB39" s="41">
        <v>10</v>
      </c>
      <c r="AC39" s="123">
        <v>1</v>
      </c>
      <c r="AD39" s="42">
        <f t="shared" si="50"/>
        <v>7.0399999999999998E-4</v>
      </c>
      <c r="AE39" s="41">
        <v>63</v>
      </c>
      <c r="AF39" s="43">
        <f t="shared" si="51"/>
        <v>89488.636363636368</v>
      </c>
      <c r="AG39" s="44">
        <v>2250</v>
      </c>
      <c r="AH39" s="45">
        <f t="shared" si="52"/>
        <v>2.514285714285714E-2</v>
      </c>
      <c r="AI39" s="91" t="s">
        <v>131</v>
      </c>
      <c r="AJ39" s="47">
        <v>0.5</v>
      </c>
      <c r="AK39" s="45">
        <f t="shared" si="43"/>
        <v>1.19</v>
      </c>
      <c r="AL39" s="45">
        <f t="shared" si="44"/>
        <v>3.5951428571428572</v>
      </c>
      <c r="AM39" s="48">
        <v>0</v>
      </c>
      <c r="AN39" s="45">
        <f t="shared" si="60"/>
        <v>0</v>
      </c>
      <c r="AO39" s="74">
        <v>0.06</v>
      </c>
      <c r="AP39" s="45">
        <f t="shared" si="45"/>
        <v>0.309</v>
      </c>
      <c r="AQ39" s="49">
        <v>0</v>
      </c>
      <c r="AR39" s="48">
        <v>0</v>
      </c>
      <c r="AS39" s="45">
        <f t="shared" si="61"/>
        <v>0</v>
      </c>
      <c r="AT39" s="45">
        <f t="shared" si="46"/>
        <v>0.309</v>
      </c>
      <c r="AU39" s="45">
        <f t="shared" si="47"/>
        <v>3.9041428571428574</v>
      </c>
      <c r="AV39" s="50">
        <f t="shared" si="48"/>
        <v>0.24191400832177531</v>
      </c>
      <c r="AW39" s="75">
        <v>5.15</v>
      </c>
      <c r="AX39" s="38"/>
      <c r="AY39" s="38"/>
      <c r="AZ39" s="53"/>
      <c r="BA39" s="124">
        <v>600</v>
      </c>
      <c r="BB39" s="45">
        <f t="shared" si="53"/>
        <v>2342.4857142857145</v>
      </c>
      <c r="BC39" s="45">
        <f t="shared" si="54"/>
        <v>3090</v>
      </c>
      <c r="BD39" s="45">
        <f t="shared" si="55"/>
        <v>0</v>
      </c>
      <c r="BE39" s="54">
        <f t="shared" si="49"/>
        <v>13.391999999999999</v>
      </c>
      <c r="BF39" s="38"/>
      <c r="BG39" s="38"/>
      <c r="BH39" s="92" t="s">
        <v>129</v>
      </c>
      <c r="BI39" s="92" t="s">
        <v>71</v>
      </c>
      <c r="BJ39" s="92" t="s">
        <v>130</v>
      </c>
    </row>
    <row r="40" spans="1:62" ht="24.95" customHeight="1">
      <c r="A40" s="61"/>
      <c r="B40" s="77"/>
      <c r="C40" s="38"/>
      <c r="D40" s="69" t="s">
        <v>138</v>
      </c>
      <c r="E40" s="32" t="s">
        <v>134</v>
      </c>
      <c r="F40" s="32" t="s">
        <v>62</v>
      </c>
      <c r="G40" s="34" t="s">
        <v>240</v>
      </c>
      <c r="H40" s="85" t="s">
        <v>249</v>
      </c>
      <c r="I40" s="85" t="s">
        <v>101</v>
      </c>
      <c r="J40" s="34" t="s">
        <v>150</v>
      </c>
      <c r="K40" s="37"/>
      <c r="L40" s="101" t="s">
        <v>190</v>
      </c>
      <c r="M40" s="34" t="s">
        <v>243</v>
      </c>
      <c r="N40" s="38"/>
      <c r="O40" s="38"/>
      <c r="P40" s="59" t="s">
        <v>250</v>
      </c>
      <c r="Q40" s="63"/>
      <c r="R40" s="32" t="s">
        <v>66</v>
      </c>
      <c r="S40" s="64">
        <f>'[1]Sunny 1.21'!Q163</f>
        <v>1.89</v>
      </c>
      <c r="T40" s="32" t="s">
        <v>67</v>
      </c>
      <c r="U40" s="87" t="s">
        <v>245</v>
      </c>
      <c r="V40" s="122">
        <v>32</v>
      </c>
      <c r="W40" s="122">
        <v>31</v>
      </c>
      <c r="X40" s="122">
        <v>22.5</v>
      </c>
      <c r="Y40" s="111">
        <v>8</v>
      </c>
      <c r="Z40" s="111">
        <v>8</v>
      </c>
      <c r="AA40" s="111">
        <v>11</v>
      </c>
      <c r="AB40" s="41">
        <v>10</v>
      </c>
      <c r="AC40" s="123">
        <v>1</v>
      </c>
      <c r="AD40" s="42">
        <f t="shared" si="50"/>
        <v>7.0399999999999998E-4</v>
      </c>
      <c r="AE40" s="41">
        <v>63</v>
      </c>
      <c r="AF40" s="43">
        <f t="shared" si="51"/>
        <v>89488.636363636368</v>
      </c>
      <c r="AG40" s="44">
        <v>2250</v>
      </c>
      <c r="AH40" s="45">
        <f t="shared" si="52"/>
        <v>2.514285714285714E-2</v>
      </c>
      <c r="AI40" s="91" t="s">
        <v>131</v>
      </c>
      <c r="AJ40" s="47">
        <v>0.5</v>
      </c>
      <c r="AK40" s="45">
        <f t="shared" si="43"/>
        <v>0.94499999999999995</v>
      </c>
      <c r="AL40" s="45">
        <f t="shared" si="44"/>
        <v>2.8601428571428569</v>
      </c>
      <c r="AM40" s="48">
        <v>0</v>
      </c>
      <c r="AN40" s="45">
        <f t="shared" si="60"/>
        <v>0</v>
      </c>
      <c r="AO40" s="74">
        <v>0.06</v>
      </c>
      <c r="AP40" s="45">
        <f t="shared" si="45"/>
        <v>0.27</v>
      </c>
      <c r="AQ40" s="49">
        <v>0</v>
      </c>
      <c r="AR40" s="48">
        <v>0</v>
      </c>
      <c r="AS40" s="45">
        <f t="shared" si="61"/>
        <v>0</v>
      </c>
      <c r="AT40" s="45">
        <f t="shared" si="46"/>
        <v>0.27</v>
      </c>
      <c r="AU40" s="45">
        <f t="shared" si="47"/>
        <v>3.1301428571428569</v>
      </c>
      <c r="AV40" s="50">
        <f t="shared" si="48"/>
        <v>0.30441269841269847</v>
      </c>
      <c r="AW40" s="75">
        <v>4.5</v>
      </c>
      <c r="AX40" s="38"/>
      <c r="AY40" s="38"/>
      <c r="AZ40" s="53"/>
      <c r="BA40" s="124">
        <v>600</v>
      </c>
      <c r="BB40" s="45">
        <f t="shared" si="53"/>
        <v>1878.0857142857142</v>
      </c>
      <c r="BC40" s="45">
        <f t="shared" si="54"/>
        <v>2700</v>
      </c>
      <c r="BD40" s="45">
        <f t="shared" si="55"/>
        <v>0</v>
      </c>
      <c r="BE40" s="54">
        <f t="shared" si="49"/>
        <v>13.391999999999999</v>
      </c>
      <c r="BF40" s="38"/>
      <c r="BG40" s="38"/>
      <c r="BH40" s="92" t="s">
        <v>129</v>
      </c>
      <c r="BI40" s="92" t="s">
        <v>71</v>
      </c>
      <c r="BJ40" s="92" t="s">
        <v>130</v>
      </c>
    </row>
    <row r="41" spans="1:62" ht="24.95" customHeight="1">
      <c r="A41" s="61"/>
      <c r="B41" s="77"/>
      <c r="C41" s="38"/>
      <c r="D41" s="69" t="s">
        <v>138</v>
      </c>
      <c r="E41" s="32" t="s">
        <v>134</v>
      </c>
      <c r="F41" s="32" t="s">
        <v>62</v>
      </c>
      <c r="G41" s="34" t="s">
        <v>240</v>
      </c>
      <c r="H41" s="85" t="s">
        <v>251</v>
      </c>
      <c r="I41" s="85" t="s">
        <v>102</v>
      </c>
      <c r="J41" s="34" t="s">
        <v>150</v>
      </c>
      <c r="K41" s="37"/>
      <c r="L41" s="101" t="s">
        <v>252</v>
      </c>
      <c r="M41" s="34" t="s">
        <v>243</v>
      </c>
      <c r="N41" s="38"/>
      <c r="O41" s="38"/>
      <c r="P41" s="59" t="s">
        <v>253</v>
      </c>
      <c r="Q41" s="63"/>
      <c r="R41" s="32" t="s">
        <v>66</v>
      </c>
      <c r="S41" s="64">
        <f>'[1]Sunny 1.21'!Q164</f>
        <v>1.58</v>
      </c>
      <c r="T41" s="32" t="s">
        <v>67</v>
      </c>
      <c r="U41" s="87" t="s">
        <v>245</v>
      </c>
      <c r="V41" s="122">
        <v>32</v>
      </c>
      <c r="W41" s="122">
        <v>31</v>
      </c>
      <c r="X41" s="122">
        <v>22.5</v>
      </c>
      <c r="Y41" s="111">
        <v>14</v>
      </c>
      <c r="Z41" s="111">
        <v>10</v>
      </c>
      <c r="AA41" s="111">
        <v>3</v>
      </c>
      <c r="AB41" s="41">
        <v>10</v>
      </c>
      <c r="AC41" s="123">
        <v>1</v>
      </c>
      <c r="AD41" s="125">
        <f t="shared" si="50"/>
        <v>4.2000000000000002E-4</v>
      </c>
      <c r="AE41" s="41">
        <v>63</v>
      </c>
      <c r="AF41" s="43">
        <f t="shared" si="51"/>
        <v>150000</v>
      </c>
      <c r="AG41" s="44">
        <v>2250</v>
      </c>
      <c r="AH41" s="45">
        <f t="shared" si="52"/>
        <v>1.4999999999999999E-2</v>
      </c>
      <c r="AI41" s="91" t="s">
        <v>131</v>
      </c>
      <c r="AJ41" s="47">
        <v>0.5</v>
      </c>
      <c r="AK41" s="45">
        <f t="shared" si="43"/>
        <v>0.79</v>
      </c>
      <c r="AL41" s="45">
        <f t="shared" si="44"/>
        <v>2.3849999999999998</v>
      </c>
      <c r="AM41" s="48">
        <v>0</v>
      </c>
      <c r="AN41" s="45">
        <f t="shared" si="60"/>
        <v>0</v>
      </c>
      <c r="AO41" s="74">
        <v>0.06</v>
      </c>
      <c r="AP41" s="45">
        <f t="shared" si="45"/>
        <v>0.222</v>
      </c>
      <c r="AQ41" s="49">
        <v>0</v>
      </c>
      <c r="AR41" s="48">
        <v>0</v>
      </c>
      <c r="AS41" s="45">
        <f t="shared" si="61"/>
        <v>0</v>
      </c>
      <c r="AT41" s="45">
        <f t="shared" si="46"/>
        <v>0.222</v>
      </c>
      <c r="AU41" s="45">
        <f t="shared" si="47"/>
        <v>2.6069999999999998</v>
      </c>
      <c r="AV41" s="50">
        <f t="shared" si="48"/>
        <v>0.2954054054054055</v>
      </c>
      <c r="AW41" s="75">
        <v>3.7</v>
      </c>
      <c r="AX41" s="38"/>
      <c r="AY41" s="38"/>
      <c r="AZ41" s="53"/>
      <c r="BA41" s="124">
        <v>600</v>
      </c>
      <c r="BB41" s="45">
        <f t="shared" si="53"/>
        <v>1564.1999999999998</v>
      </c>
      <c r="BC41" s="45">
        <f t="shared" si="54"/>
        <v>2220</v>
      </c>
      <c r="BD41" s="45">
        <f t="shared" si="55"/>
        <v>0</v>
      </c>
      <c r="BE41" s="54">
        <f t="shared" si="49"/>
        <v>13.391999999999999</v>
      </c>
      <c r="BF41" s="38"/>
      <c r="BG41" s="38"/>
      <c r="BH41" s="92" t="s">
        <v>129</v>
      </c>
      <c r="BI41" s="92" t="s">
        <v>71</v>
      </c>
      <c r="BJ41" s="92" t="s">
        <v>130</v>
      </c>
    </row>
    <row r="42" spans="1:62" ht="24.95" customHeight="1">
      <c r="A42" s="61"/>
      <c r="B42" s="77"/>
      <c r="C42" s="38"/>
      <c r="D42" s="69" t="s">
        <v>138</v>
      </c>
      <c r="E42" s="32" t="s">
        <v>134</v>
      </c>
      <c r="F42" s="32" t="s">
        <v>62</v>
      </c>
      <c r="G42" s="34" t="s">
        <v>240</v>
      </c>
      <c r="H42" s="85" t="s">
        <v>254</v>
      </c>
      <c r="I42" s="85" t="s">
        <v>104</v>
      </c>
      <c r="J42" s="34" t="s">
        <v>150</v>
      </c>
      <c r="K42" s="37"/>
      <c r="L42" s="101" t="s">
        <v>255</v>
      </c>
      <c r="M42" s="34" t="s">
        <v>243</v>
      </c>
      <c r="N42" s="38"/>
      <c r="O42" s="38"/>
      <c r="P42" s="59" t="s">
        <v>256</v>
      </c>
      <c r="Q42" s="63"/>
      <c r="R42" s="32" t="s">
        <v>66</v>
      </c>
      <c r="S42" s="64">
        <f>'[1]Sunny 1.21'!Q165</f>
        <v>3.69</v>
      </c>
      <c r="T42" s="32" t="s">
        <v>67</v>
      </c>
      <c r="U42" s="87" t="s">
        <v>245</v>
      </c>
      <c r="V42" s="122">
        <v>32</v>
      </c>
      <c r="W42" s="122">
        <v>31</v>
      </c>
      <c r="X42" s="122">
        <v>22.5</v>
      </c>
      <c r="Y42" s="111">
        <v>10</v>
      </c>
      <c r="Z42" s="111">
        <v>10</v>
      </c>
      <c r="AA42" s="111">
        <v>17</v>
      </c>
      <c r="AB42" s="41">
        <v>10</v>
      </c>
      <c r="AC42" s="123">
        <v>1</v>
      </c>
      <c r="AD42" s="42">
        <f t="shared" si="50"/>
        <v>1.6999999999999999E-3</v>
      </c>
      <c r="AE42" s="41">
        <v>63</v>
      </c>
      <c r="AF42" s="43">
        <f t="shared" si="51"/>
        <v>37058.823529411769</v>
      </c>
      <c r="AG42" s="44">
        <v>2250</v>
      </c>
      <c r="AH42" s="45">
        <f t="shared" si="52"/>
        <v>6.0714285714285707E-2</v>
      </c>
      <c r="AI42" s="88" t="s">
        <v>132</v>
      </c>
      <c r="AJ42" s="47">
        <v>0.313</v>
      </c>
      <c r="AK42" s="45">
        <f t="shared" si="43"/>
        <v>1.1549700000000001</v>
      </c>
      <c r="AL42" s="45">
        <f t="shared" si="44"/>
        <v>4.9056842857142851</v>
      </c>
      <c r="AM42" s="48">
        <v>0</v>
      </c>
      <c r="AN42" s="45">
        <f t="shared" si="60"/>
        <v>0</v>
      </c>
      <c r="AO42" s="74">
        <v>0.06</v>
      </c>
      <c r="AP42" s="45">
        <f t="shared" si="45"/>
        <v>0.41399999999999998</v>
      </c>
      <c r="AQ42" s="49">
        <v>0</v>
      </c>
      <c r="AR42" s="48">
        <v>0</v>
      </c>
      <c r="AS42" s="45">
        <f t="shared" si="61"/>
        <v>0</v>
      </c>
      <c r="AT42" s="45">
        <f t="shared" si="46"/>
        <v>0.41399999999999998</v>
      </c>
      <c r="AU42" s="45">
        <f t="shared" si="47"/>
        <v>5.3196842857142848</v>
      </c>
      <c r="AV42" s="50">
        <f t="shared" si="48"/>
        <v>0.22903126293995876</v>
      </c>
      <c r="AW42" s="75">
        <v>6.9</v>
      </c>
      <c r="AX42" s="38"/>
      <c r="AY42" s="38"/>
      <c r="AZ42" s="53"/>
      <c r="BA42" s="124">
        <v>600</v>
      </c>
      <c r="BB42" s="45">
        <f t="shared" si="53"/>
        <v>3191.8105714285707</v>
      </c>
      <c r="BC42" s="45">
        <f t="shared" si="54"/>
        <v>4140</v>
      </c>
      <c r="BD42" s="45">
        <f t="shared" si="55"/>
        <v>0</v>
      </c>
      <c r="BE42" s="54">
        <f t="shared" si="49"/>
        <v>13.391999999999999</v>
      </c>
      <c r="BF42" s="38"/>
      <c r="BG42" s="38"/>
      <c r="BH42" s="92" t="s">
        <v>129</v>
      </c>
      <c r="BI42" s="92" t="s">
        <v>71</v>
      </c>
      <c r="BJ42" s="92" t="s">
        <v>130</v>
      </c>
    </row>
    <row r="43" spans="1:62" ht="24.95" customHeight="1">
      <c r="A43" s="61"/>
      <c r="B43" s="84"/>
      <c r="C43" s="38"/>
      <c r="D43" s="69" t="s">
        <v>138</v>
      </c>
      <c r="E43" s="32" t="s">
        <v>134</v>
      </c>
      <c r="F43" s="32" t="s">
        <v>62</v>
      </c>
      <c r="G43" s="34" t="s">
        <v>240</v>
      </c>
      <c r="H43" s="85" t="s">
        <v>257</v>
      </c>
      <c r="I43" s="85" t="s">
        <v>103</v>
      </c>
      <c r="J43" s="34" t="s">
        <v>150</v>
      </c>
      <c r="K43" s="37"/>
      <c r="L43" s="121" t="s">
        <v>258</v>
      </c>
      <c r="M43" s="34" t="s">
        <v>243</v>
      </c>
      <c r="N43" s="38"/>
      <c r="O43" s="38"/>
      <c r="P43" s="59" t="s">
        <v>259</v>
      </c>
      <c r="Q43" s="63"/>
      <c r="R43" s="32" t="s">
        <v>66</v>
      </c>
      <c r="S43" s="64">
        <f>'[1]Sunny 1.21'!Q166</f>
        <v>3.83</v>
      </c>
      <c r="T43" s="32" t="s">
        <v>67</v>
      </c>
      <c r="U43" s="87" t="s">
        <v>245</v>
      </c>
      <c r="V43" s="122">
        <v>32</v>
      </c>
      <c r="W43" s="122">
        <v>31</v>
      </c>
      <c r="X43" s="122">
        <v>22.5</v>
      </c>
      <c r="Y43" s="111">
        <v>23</v>
      </c>
      <c r="Z43" s="111">
        <v>14</v>
      </c>
      <c r="AA43" s="111">
        <v>4</v>
      </c>
      <c r="AB43" s="41">
        <v>10</v>
      </c>
      <c r="AC43" s="123">
        <v>1</v>
      </c>
      <c r="AD43" s="42">
        <f t="shared" si="50"/>
        <v>1.2880000000000001E-3</v>
      </c>
      <c r="AE43" s="41">
        <v>63</v>
      </c>
      <c r="AF43" s="43">
        <f t="shared" si="51"/>
        <v>48913.043478260865</v>
      </c>
      <c r="AG43" s="44">
        <v>2250</v>
      </c>
      <c r="AH43" s="45">
        <f t="shared" si="52"/>
        <v>4.6000000000000006E-2</v>
      </c>
      <c r="AI43" s="88" t="s">
        <v>132</v>
      </c>
      <c r="AJ43" s="47">
        <v>0.313</v>
      </c>
      <c r="AK43" s="45">
        <f t="shared" si="43"/>
        <v>1.19879</v>
      </c>
      <c r="AL43" s="45">
        <f t="shared" si="44"/>
        <v>5.0747900000000001</v>
      </c>
      <c r="AM43" s="48">
        <v>0</v>
      </c>
      <c r="AN43" s="45">
        <f t="shared" si="60"/>
        <v>0</v>
      </c>
      <c r="AO43" s="74">
        <v>0.06</v>
      </c>
      <c r="AP43" s="45">
        <f t="shared" si="45"/>
        <v>0.44400000000000001</v>
      </c>
      <c r="AQ43" s="49">
        <v>0</v>
      </c>
      <c r="AR43" s="48">
        <v>0</v>
      </c>
      <c r="AS43" s="45">
        <f t="shared" si="61"/>
        <v>0</v>
      </c>
      <c r="AT43" s="45">
        <f t="shared" si="46"/>
        <v>0.44400000000000001</v>
      </c>
      <c r="AU43" s="45">
        <f t="shared" si="47"/>
        <v>5.5187900000000001</v>
      </c>
      <c r="AV43" s="50">
        <f t="shared" si="48"/>
        <v>0.25421756756756758</v>
      </c>
      <c r="AW43" s="75">
        <v>7.4</v>
      </c>
      <c r="AX43" s="38"/>
      <c r="AY43" s="38"/>
      <c r="AZ43" s="53"/>
      <c r="BA43" s="124">
        <v>600</v>
      </c>
      <c r="BB43" s="45">
        <f t="shared" si="53"/>
        <v>3311.2739999999999</v>
      </c>
      <c r="BC43" s="45">
        <f t="shared" si="54"/>
        <v>4440</v>
      </c>
      <c r="BD43" s="45">
        <f t="shared" si="55"/>
        <v>0</v>
      </c>
      <c r="BE43" s="54">
        <f t="shared" si="49"/>
        <v>13.391999999999999</v>
      </c>
      <c r="BF43" s="38"/>
      <c r="BG43" s="38"/>
      <c r="BH43" s="92" t="s">
        <v>129</v>
      </c>
      <c r="BI43" s="92" t="s">
        <v>71</v>
      </c>
      <c r="BJ43" s="92" t="s">
        <v>130</v>
      </c>
    </row>
    <row r="44" spans="1:62">
      <c r="AU44" s="131"/>
      <c r="AV44" s="131"/>
      <c r="AX44" s="112"/>
      <c r="AY44" s="112"/>
      <c r="AZ44" s="131"/>
      <c r="BA44" s="112"/>
      <c r="BB44" s="131"/>
      <c r="BC44" s="131"/>
    </row>
  </sheetData>
  <sheetProtection insertRows="0" deleteRows="0" sort="0"/>
  <protectedRanges>
    <protectedRange sqref="A44:J132 L44:N132 A38:C43 A8:C9 A26:C28 A11:C12 A14:C25 R2:T43 A35:C37 P44:AW132 AD2:AF43 N2:N43 A2:C4 A5:C7 A10:C10 AJ5:AJ12 AX2:AY12 A13:C13 A29:C31 A32:C32 A33:C33 A34:C34 AK2:AV43 AH2:AH43 E2:F43 BE2:BE43 AW13:AW43" name="Range1"/>
    <protectedRange sqref="AB2:AB43" name="Range1_2"/>
    <protectedRange sqref="AG2:AG43" name="Range1_3"/>
    <protectedRange sqref="K2:K159" name="Range1_1"/>
    <protectedRange sqref="AZ2:AZ154" name="Range1_7"/>
    <protectedRange sqref="O2:O154" name="Range1_8"/>
    <protectedRange sqref="D38:D43 D10:D12" name="Range1_8_1"/>
    <protectedRange sqref="D35:D37" name="Range1_9"/>
    <protectedRange sqref="D13" name="Range1_10"/>
    <protectedRange sqref="G2:G4" name="Range1_11"/>
    <protectedRange sqref="G35:G37" name="Range1_9_1"/>
    <protectedRange sqref="G38:G43" name="Range1_10_1"/>
    <protectedRange sqref="G13" name="Range1_4_1"/>
    <protectedRange sqref="I2:I3 J2:J4" name="Range1_12"/>
    <protectedRange sqref="J10:J12 H5:I5 H9:H10 H12" name="Range1_8_2"/>
    <protectedRange sqref="H6:I6 H8:I8 H11:I11" name="Range1_3_1_1"/>
    <protectedRange sqref="J35:J37 H37:I37" name="Range1_9_2"/>
    <protectedRange sqref="H35:I35" name="Range1_1_2_1"/>
    <protectedRange sqref="H36:I36" name="Range1_3_4"/>
    <protectedRange sqref="H13:J13 J38:J43" name="Range1_10_2"/>
    <protectedRange sqref="H38:H39" name="Range1_8_1_1"/>
    <protectedRange sqref="M2:M4 L2:L3" name="Range1_13"/>
    <protectedRange sqref="M5:M12" name="Range1_8_3"/>
    <protectedRange sqref="L11:L12" name="Range1_3_3"/>
    <protectedRange sqref="L35:M37" name="Range1_9_3"/>
    <protectedRange sqref="M13 M38:M43" name="Range1_10_3"/>
    <protectedRange sqref="L13" name="Range1_3_5"/>
    <protectedRange sqref="L38:L43" name="Range1_7_1"/>
    <protectedRange sqref="U2:U4" name="Range1_14"/>
    <protectedRange sqref="U35:U37" name="Range1_9_4"/>
    <protectedRange sqref="U13 U38:U43" name="Range1_10_4"/>
    <protectedRange sqref="V35:X37" name="Range1_2_3"/>
    <protectedRange sqref="V13:X13" name="Range1_10_5"/>
    <protectedRange sqref="V38:X43" name="Range1_9_1_1"/>
    <protectedRange sqref="Y20:AA20" name="Range1_3_1"/>
    <protectedRange sqref="Y32:AA34" name="Range1_7_2"/>
    <protectedRange sqref="Y34:AA34" name="Range1_2_6"/>
    <protectedRange sqref="Y32:AA32" name="Range1_3_2"/>
    <protectedRange sqref="Y33:AA33" name="Range1_2_2_3"/>
    <protectedRange sqref="Y35:AA37" name="Range1_9_6"/>
    <protectedRange sqref="Y13:AA13" name="Range1_5_1_1"/>
    <protectedRange sqref="Y38:AA42" name="Range1_10_1_1"/>
    <protectedRange sqref="AC35:AC37" name="Range1_9_7"/>
    <protectedRange sqref="AC42" name="Range1_11_1"/>
    <protectedRange sqref="BA2:BA4" name="Range1_16"/>
    <protectedRange sqref="BA6 BA8:BA9 BA11:BA12" name="Range1_8_4"/>
    <protectedRange sqref="BA7 BA5 BA10" name="Range1_6_1_1"/>
    <protectedRange sqref="BA35:BA37" name="Range1_9_8"/>
    <protectedRange sqref="BA38:BA42" name="Range1_11_2"/>
    <protectedRange sqref="AI2:AI4 AI14:AI37" name="Range1_17"/>
    <protectedRange sqref="AJ2:AJ4 AJ14:AJ37" name="Range1_4_13"/>
    <protectedRange sqref="AI38 AI13" name="Range1_18"/>
    <protectedRange sqref="AJ38 AJ13" name="Range1_4_13_1"/>
    <protectedRange sqref="AI39:AI41" name="Range1_19"/>
    <protectedRange sqref="AJ39:AJ41" name="Range1_4_13_2"/>
    <protectedRange sqref="AI42:AI43" name="Range1_20"/>
    <protectedRange sqref="AJ42:AJ43" name="Range1_4_13_3"/>
    <protectedRange sqref="P13:Q37 Q38:Q43 P2:Q9 Q10:Q12" name="Range1_4"/>
  </protectedRanges>
  <mergeCells count="10">
    <mergeCell ref="B38:B43"/>
    <mergeCell ref="B32:B34"/>
    <mergeCell ref="B35:B37"/>
    <mergeCell ref="B29:B31"/>
    <mergeCell ref="B26:B28"/>
    <mergeCell ref="B14:B25"/>
    <mergeCell ref="B10:B12"/>
    <mergeCell ref="B5:B7"/>
    <mergeCell ref="B8:B9"/>
    <mergeCell ref="B2:B4"/>
  </mergeCell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E38:E43 E2:E12 E29:E37</xm:sqref>
        </x14:dataValidation>
        <x14:dataValidation type="list" allowBlank="1" showInputMessage="1" showErrorMessage="1">
          <x14:formula1>
            <xm:f>[1]ValueSelect!#REF!</xm:f>
          </x14:formula1>
          <xm:sqref>F2:F43</xm:sqref>
        </x14:dataValidation>
        <x14:dataValidation type="list" allowBlank="1" showInputMessage="1" showErrorMessage="1">
          <x14:formula1>
            <xm:f>[1]Data!#REF!</xm:f>
          </x14:formula1>
          <xm:sqref>T2:T43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2026-01-30T06:37:49Z</dcterms:created>
  <dcterms:modified xsi:type="dcterms:W3CDTF">2026-01-30T06:48:08Z</dcterms:modified>
</cp:coreProperties>
</file>