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xr:revisionPtr revIDLastSave="0" documentId="13_ncr:1_{74CE6D34-F6FD-4C60-9C93-B9ABE5F5A20E}" xr6:coauthVersionLast="47" xr6:coauthVersionMax="47" xr10:uidLastSave="{00000000-0000-0000-0000-000000000000}"/>
  <bookViews>
    <workbookView xWindow="-110" yWindow="-110" windowWidth="19420" windowHeight="11500" xr2:uid="{6B826382-7298-4918-BA91-CABF2B282C37}"/>
  </bookViews>
  <sheets>
    <sheet name="Ite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Y2" i="1" l="1"/>
  <c r="AR2" i="1"/>
  <c r="AO2" i="1"/>
  <c r="AL2" i="1"/>
  <c r="AS2" i="1" s="1"/>
  <c r="AD2" i="1"/>
  <c r="AE2" i="1" s="1"/>
  <c r="AG2" i="1" s="1"/>
  <c r="U2" i="1"/>
  <c r="V2" i="1" s="1"/>
  <c r="AJ2" i="1" l="1"/>
  <c r="AT2" i="1"/>
  <c r="AX2" i="1" l="1"/>
  <c r="AU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U1" authorId="0" shapeId="0" xr:uid="{AF12BFC2-A4D7-4820-AE9B-7D8F40FC0CD4}">
      <text>
        <r>
          <rPr>
            <sz val="11"/>
            <rFont val="Calibri"/>
            <family val="2"/>
          </rPr>
          <t>[China RMB Cost]/[Exchange Rate]</t>
        </r>
      </text>
    </comment>
    <comment ref="AD1" authorId="0" shapeId="0" xr:uid="{BC4BB17D-6C1C-4899-B75B-6EE2A9B51CA1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E1" authorId="0" shapeId="0" xr:uid="{C6DB43C4-10F9-4DDA-BCA3-02AA65213DA5}">
      <text>
        <r>
          <rPr>
            <sz val="11"/>
            <rFont val="Calibri"/>
            <family val="2"/>
          </rPr>
          <t>65/[Cubic Meter per Carton]*[Case Pack]</t>
        </r>
      </text>
    </comment>
    <comment ref="AG1" authorId="0" shapeId="0" xr:uid="{374CD8E6-393B-47EC-B77C-EA0D8BA3B063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J1" authorId="0" shapeId="0" xr:uid="{66FABC8E-29F1-4C19-9BDE-4B198020353A}">
      <text>
        <r>
          <rPr>
            <sz val="11"/>
            <rFont val="Calibri"/>
            <family val="2"/>
          </rPr>
          <t>[FOB Cost $ (Value)]*[Duty Rate]</t>
        </r>
      </text>
    </comment>
    <comment ref="AL1" authorId="0" shapeId="0" xr:uid="{6C6E948D-D204-4573-A012-2C26ADA317DE}">
      <text>
        <r>
          <rPr>
            <sz val="11"/>
            <rFont val="Calibri"/>
            <family val="2"/>
          </rPr>
          <t>[JLA FOB Price Quote (Value)]*[DA %]</t>
        </r>
      </text>
    </comment>
    <comment ref="AO1" authorId="0" shapeId="0" xr:uid="{4DD84CFB-C053-43A7-AC67-59CE14B60B50}">
      <text>
        <r>
          <rPr>
            <sz val="11"/>
            <rFont val="Calibri"/>
            <family val="2"/>
          </rPr>
          <t>[JLA FOB Price Quote (Value)]*[Load 1 %]</t>
        </r>
      </text>
    </comment>
    <comment ref="AR1" authorId="0" shapeId="0" xr:uid="{AD0D5139-7494-40EA-8308-A62E5FA431B4}">
      <text>
        <r>
          <rPr>
            <sz val="11"/>
            <rFont val="Calibri"/>
            <family val="2"/>
          </rPr>
          <t>[JLA FOB Price Quote (Value)]*[Load 2 %]</t>
        </r>
      </text>
    </comment>
    <comment ref="AS1" authorId="0" shapeId="0" xr:uid="{8BABF59F-4B0D-4E57-8044-561EAE87ADF2}">
      <text>
        <r>
          <rPr>
            <sz val="11"/>
            <rFont val="Calibri"/>
            <family val="2"/>
          </rPr>
          <t>[DA $]+[Load 1 $]+[Load 2 $]</t>
        </r>
      </text>
    </comment>
    <comment ref="AT1" authorId="0" shapeId="0" xr:uid="{0401AA75-D4D2-497D-9675-F8F48851F3CE}">
      <text>
        <r>
          <rPr>
            <sz val="11"/>
            <rFont val="Calibri"/>
            <family val="2"/>
          </rPr>
          <t>[FOB Cost $ (Value)]+[DI Total Load $]</t>
        </r>
      </text>
    </comment>
    <comment ref="AU1" authorId="0" shapeId="0" xr:uid="{749E2A31-25AF-43BF-84FB-229408001ADF}">
      <text>
        <r>
          <rPr>
            <sz val="11"/>
            <rFont val="Calibri"/>
            <family val="2"/>
          </rPr>
          <t>([JLA FOB Price Quote (Value)]-[FOB Cost with Load $])/[JLA FOB Price Quote (Value)]</t>
        </r>
      </text>
    </comment>
    <comment ref="AX1" authorId="0" shapeId="0" xr:uid="{7DD6C202-D849-44F1-9ABB-A43C8A27365C}">
      <text>
        <r>
          <rPr>
            <sz val="11"/>
            <rFont val="Calibri"/>
            <family val="2"/>
          </rPr>
          <t>[FOB Cost with Load $]*[Total Quantity]</t>
        </r>
      </text>
    </comment>
    <comment ref="AY1" authorId="0" shapeId="0" xr:uid="{0F0A1E87-B346-4863-985C-6FBC386D9309}">
      <text>
        <r>
          <rPr>
            <sz val="11"/>
            <rFont val="Calibri"/>
            <family val="2"/>
          </rPr>
          <t>[JLA FOB CA/GA Price Quote (Value)]*[Total Quantity]</t>
        </r>
      </text>
    </comment>
  </commentList>
</comments>
</file>

<file path=xl/sharedStrings.xml><?xml version="1.0" encoding="utf-8"?>
<sst xmlns="http://schemas.openxmlformats.org/spreadsheetml/2006/main" count="62" uniqueCount="62">
  <si>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</si>
  <si>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</si>
  <si>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</si>
  <si>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</si>
  <si>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</si>
  <si>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</si>
  <si>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</si>
  <si>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</si>
  <si>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</si>
  <si>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</si>
  <si>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</si>
  <si>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</si>
  <si>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</si>
  <si>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Trim</t>
  </si>
  <si>
    <t>Customer Item#</t>
  </si>
  <si>
    <t>Item No.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</si>
  <si>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</si>
  <si>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</si>
  <si>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</si>
  <si>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</si>
  <si>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</si>
  <si>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</si>
  <si>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</si>
  <si>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</si>
  <si>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</si>
  <si>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</si>
  <si>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</si>
  <si>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</si>
  <si>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</si>
  <si>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</si>
  <si>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</si>
  <si>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</si>
  <si>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</si>
  <si>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</si>
  <si>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</si>
  <si>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</si>
  <si>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DA %</t>
  </si>
  <si>
    <t>DA $</t>
  </si>
  <si>
    <t>Load 1</t>
  </si>
  <si>
    <t>Load 1 %</t>
  </si>
  <si>
    <t>Load 1 $</t>
  </si>
  <si>
    <t>Load 2</t>
  </si>
  <si>
    <t>Load 2 %</t>
  </si>
  <si>
    <t>Load 2 $</t>
  </si>
  <si>
    <t>DI Total Load $</t>
  </si>
  <si>
    <t>FOB Cost with Load $</t>
  </si>
  <si>
    <t>JLA FOB MU%</t>
  </si>
  <si>
    <t>JLA FOB Price Quote (Value)</t>
  </si>
  <si>
    <t>Total Quantity</t>
  </si>
  <si>
    <t>Total Cost</t>
  </si>
  <si>
    <t>Total Sales</t>
  </si>
  <si>
    <t>COVERLET&amp;BEDSPREAD</t>
  </si>
  <si>
    <t>seersucker</t>
    <phoneticPr fontId="8" type="noConversion"/>
  </si>
  <si>
    <t>100% Polyester 1pc spread</t>
    <phoneticPr fontId="8" type="noConversion"/>
  </si>
  <si>
    <t>spread</t>
    <phoneticPr fontId="8" type="noConversion"/>
  </si>
  <si>
    <t>100%  polyester seersucker. Non-woven band. Grey and Green color 1:1 assorted pack.</t>
    <phoneticPr fontId="8" type="noConversion"/>
  </si>
  <si>
    <t>100% polyester</t>
    <phoneticPr fontId="8" type="noConversion"/>
  </si>
  <si>
    <t>150x200cm</t>
    <phoneticPr fontId="8" type="noConversion"/>
  </si>
  <si>
    <t>green and grey</t>
    <phoneticPr fontId="8" type="noConversion"/>
  </si>
  <si>
    <t>EMT13-142</t>
    <phoneticPr fontId="8" type="noConversion"/>
  </si>
  <si>
    <t>Piece</t>
  </si>
  <si>
    <t>Normal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</si>
</sst>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[$¥-478]#,##0.00"/>
    <numFmt numFmtId="177" formatCode="0.0"/>
    <numFmt numFmtId="178" formatCode="&quot;$&quot;#,##0.00"/>
    <numFmt numFmtId="179" formatCode="0.000"/>
    <numFmt numFmtId="180" formatCode="_(&quot;$&quot;* #,##0.00_);_(&quot;$&quot;* \(#,##0.00\);_(&quot;$&quot;* &quot;-&quot;??_);_(@_)"/>
    <numFmt numFmtId="181" formatCode="_ [$¥-804]* #,##0.00_ ;_ [$¥-804]* \-#,##0.00_ ;_ [$¥-804]* &quot;-&quot;??_ ;_ @_ "/>
  </numFmts>
  <fonts count="9" x14ac:knownFonts="1">
    <font>
      <sz val="11"/>
      <name val="Calibri"/>
      <family val="2"/>
    </font>
    <font>
      <sz val="11"/>
      <name val="Calibri"/>
      <family val="2"/>
    </font>
    <font>
      <sz val="9"/>
      <name val="等线"/>
      <family val="2"/>
      <charset val="134"/>
      <scheme val="minor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9"/>
      <name val="宋体"/>
      <family val="3"/>
      <charset val="134"/>
    </font>
  </fonts>
  <fills count="8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0"/>
    <xf numFmtId="0" fontId="5" fillId="0" borderId="0"/>
    <xf numFmtId="180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2">
    <xf numFmtId="0" fontId="0" fillId="0" borderId="0" xfId="0"/>
    <xf numFmtId="0" fontId="1" fillId="0" borderId="0" xfId="1" applyAlignment="1">
      <alignment horizontal="center" wrapText="1"/>
    </xf>
    <xf numFmtId="0" fontId="1" fillId="0" borderId="0" xfId="1" applyAlignment="1">
      <alignment wrapText="1"/>
    </xf>
    <xf numFmtId="0" fontId="0" fillId="0" borderId="0" xfId="0" applyAlignment="1">
      <alignment wrapText="1"/>
    </xf>
    <xf numFmtId="176" fontId="1" fillId="0" borderId="0" xfId="1" applyNumberFormat="1" applyAlignment="1">
      <alignment wrapText="1"/>
    </xf>
    <xf numFmtId="177" fontId="1" fillId="0" borderId="0" xfId="1" applyNumberFormat="1" applyAlignment="1">
      <alignment wrapText="1"/>
    </xf>
    <xf numFmtId="178" fontId="1" fillId="0" borderId="0" xfId="1" applyNumberFormat="1" applyAlignment="1">
      <alignment wrapText="1"/>
    </xf>
    <xf numFmtId="2" fontId="1" fillId="0" borderId="0" xfId="1" applyNumberFormat="1" applyAlignment="1">
      <alignment wrapText="1"/>
    </xf>
    <xf numFmtId="1" fontId="1" fillId="0" borderId="0" xfId="1" applyNumberFormat="1" applyAlignment="1">
      <alignment wrapText="1"/>
    </xf>
    <xf numFmtId="179" fontId="1" fillId="0" borderId="0" xfId="1" applyNumberFormat="1" applyAlignment="1">
      <alignment wrapText="1"/>
    </xf>
    <xf numFmtId="10" fontId="1" fillId="0" borderId="0" xfId="1" applyNumberFormat="1" applyAlignment="1">
      <alignment wrapText="1"/>
    </xf>
    <xf numFmtId="1" fontId="1" fillId="0" borderId="2" xfId="1" applyNumberFormat="1" applyBorder="1" applyAlignment="1">
      <alignment wrapText="1"/>
    </xf>
    <xf numFmtId="178" fontId="1" fillId="0" borderId="2" xfId="1" applyNumberFormat="1" applyBorder="1" applyAlignment="1">
      <alignment wrapText="1"/>
    </xf>
    <xf numFmtId="0" fontId="3" fillId="0" borderId="2" xfId="1" applyFont="1" applyBorder="1" applyAlignment="1">
      <alignment horizontal="center" wrapText="1"/>
    </xf>
    <xf numFmtId="0" fontId="3" fillId="4" borderId="2" xfId="1" applyFont="1" applyFill="1" applyBorder="1" applyAlignment="1">
      <alignment horizontal="center" wrapText="1"/>
    </xf>
    <xf numFmtId="0" fontId="4" fillId="4" borderId="2" xfId="1" applyFont="1" applyFill="1" applyBorder="1" applyAlignment="1">
      <alignment horizontal="center" wrapText="1"/>
    </xf>
    <xf numFmtId="0" fontId="4" fillId="5" borderId="2" xfId="1" applyFont="1" applyFill="1" applyBorder="1" applyAlignment="1">
      <alignment horizontal="center" wrapText="1"/>
    </xf>
    <xf numFmtId="0" fontId="3" fillId="5" borderId="2" xfId="1" applyFont="1" applyFill="1" applyBorder="1" applyAlignment="1">
      <alignment horizontal="center" wrapText="1"/>
    </xf>
    <xf numFmtId="0" fontId="3" fillId="5" borderId="2" xfId="0" applyFont="1" applyFill="1" applyBorder="1" applyAlignment="1">
      <alignment horizontal="center" wrapText="1"/>
    </xf>
    <xf numFmtId="176" fontId="3" fillId="2" borderId="2" xfId="1" applyNumberFormat="1" applyFont="1" applyFill="1" applyBorder="1" applyAlignment="1">
      <alignment horizontal="center" wrapText="1"/>
    </xf>
    <xf numFmtId="177" fontId="3" fillId="2" borderId="2" xfId="1" applyNumberFormat="1" applyFont="1" applyFill="1" applyBorder="1" applyAlignment="1">
      <alignment horizontal="center" wrapText="1"/>
    </xf>
    <xf numFmtId="178" fontId="6" fillId="2" borderId="2" xfId="2" applyNumberFormat="1" applyFont="1" applyFill="1" applyBorder="1" applyAlignment="1">
      <alignment wrapText="1"/>
    </xf>
    <xf numFmtId="178" fontId="3" fillId="6" borderId="1" xfId="1" applyNumberFormat="1" applyFont="1" applyFill="1" applyBorder="1" applyAlignment="1">
      <alignment horizontal="center" wrapText="1"/>
    </xf>
    <xf numFmtId="178" fontId="3" fillId="2" borderId="2" xfId="1" applyNumberFormat="1" applyFont="1" applyFill="1" applyBorder="1" applyAlignment="1">
      <alignment horizontal="center" wrapText="1"/>
    </xf>
    <xf numFmtId="0" fontId="4" fillId="0" borderId="2" xfId="1" applyFont="1" applyBorder="1" applyAlignment="1">
      <alignment horizontal="center" wrapText="1"/>
    </xf>
    <xf numFmtId="177" fontId="3" fillId="0" borderId="2" xfId="1" applyNumberFormat="1" applyFont="1" applyBorder="1" applyAlignment="1">
      <alignment horizontal="center" wrapText="1"/>
    </xf>
    <xf numFmtId="2" fontId="3" fillId="0" borderId="2" xfId="1" applyNumberFormat="1" applyFont="1" applyBorder="1" applyAlignment="1">
      <alignment horizontal="center" wrapText="1"/>
    </xf>
    <xf numFmtId="1" fontId="3" fillId="0" borderId="2" xfId="1" applyNumberFormat="1" applyFont="1" applyBorder="1" applyAlignment="1">
      <alignment horizontal="center" wrapText="1"/>
    </xf>
    <xf numFmtId="179" fontId="6" fillId="0" borderId="2" xfId="2" applyNumberFormat="1" applyFont="1" applyBorder="1" applyAlignment="1">
      <alignment wrapText="1"/>
    </xf>
    <xf numFmtId="1" fontId="6" fillId="0" borderId="2" xfId="2" applyNumberFormat="1" applyFont="1" applyBorder="1" applyAlignment="1">
      <alignment wrapText="1"/>
    </xf>
    <xf numFmtId="178" fontId="6" fillId="0" borderId="2" xfId="2" applyNumberFormat="1" applyFont="1" applyBorder="1" applyAlignment="1">
      <alignment wrapText="1"/>
    </xf>
    <xf numFmtId="10" fontId="3" fillId="0" borderId="2" xfId="1" applyNumberFormat="1" applyFont="1" applyBorder="1" applyAlignment="1">
      <alignment horizontal="center" wrapText="1"/>
    </xf>
    <xf numFmtId="178" fontId="6" fillId="5" borderId="2" xfId="2" applyNumberFormat="1" applyFont="1" applyFill="1" applyBorder="1" applyAlignment="1">
      <alignment wrapText="1"/>
    </xf>
    <xf numFmtId="0" fontId="6" fillId="3" borderId="2" xfId="2" applyFont="1" applyFill="1" applyBorder="1" applyAlignment="1">
      <alignment wrapText="1"/>
    </xf>
    <xf numFmtId="178" fontId="7" fillId="3" borderId="1" xfId="2" applyNumberFormat="1" applyFont="1" applyFill="1" applyBorder="1" applyAlignment="1">
      <alignment wrapText="1"/>
    </xf>
    <xf numFmtId="178" fontId="3" fillId="0" borderId="2" xfId="1" applyNumberFormat="1" applyFont="1" applyBorder="1" applyAlignment="1">
      <alignment horizontal="center" wrapText="1"/>
    </xf>
    <xf numFmtId="0" fontId="1" fillId="0" borderId="2" xfId="1" applyBorder="1" applyAlignment="1">
      <alignment horizontal="center" wrapText="1"/>
    </xf>
    <xf numFmtId="0" fontId="1" fillId="0" borderId="2" xfId="1" applyBorder="1" applyAlignment="1">
      <alignment wrapText="1"/>
    </xf>
    <xf numFmtId="0" fontId="1" fillId="0" borderId="2" xfId="1" applyBorder="1"/>
    <xf numFmtId="0" fontId="1" fillId="0" borderId="2" xfId="0" applyFont="1" applyBorder="1" applyAlignment="1">
      <alignment wrapText="1"/>
    </xf>
    <xf numFmtId="0" fontId="5" fillId="0" borderId="2" xfId="0" applyFont="1" applyBorder="1"/>
    <xf numFmtId="176" fontId="1" fillId="0" borderId="2" xfId="1" applyNumberFormat="1" applyBorder="1" applyAlignment="1">
      <alignment wrapText="1"/>
    </xf>
    <xf numFmtId="177" fontId="1" fillId="0" borderId="2" xfId="1" applyNumberFormat="1" applyBorder="1" applyAlignment="1">
      <alignment wrapText="1"/>
    </xf>
    <xf numFmtId="178" fontId="0" fillId="7" borderId="2" xfId="3" applyNumberFormat="1" applyFont="1" applyFill="1" applyBorder="1" applyAlignment="1">
      <alignment wrapText="1"/>
    </xf>
    <xf numFmtId="178" fontId="1" fillId="0" borderId="1" xfId="1" applyNumberFormat="1" applyBorder="1" applyAlignment="1">
      <alignment wrapText="1"/>
    </xf>
    <xf numFmtId="181" fontId="1" fillId="0" borderId="2" xfId="1" applyNumberFormat="1" applyBorder="1" applyAlignment="1">
      <alignment wrapText="1"/>
    </xf>
    <xf numFmtId="2" fontId="1" fillId="0" borderId="2" xfId="1" applyNumberFormat="1" applyBorder="1" applyAlignment="1">
      <alignment wrapText="1"/>
    </xf>
    <xf numFmtId="179" fontId="1" fillId="7" borderId="2" xfId="1" applyNumberFormat="1" applyFill="1" applyBorder="1" applyAlignment="1">
      <alignment wrapText="1"/>
    </xf>
    <xf numFmtId="1" fontId="1" fillId="7" borderId="2" xfId="1" applyNumberFormat="1" applyFill="1" applyBorder="1" applyAlignment="1">
      <alignment wrapText="1"/>
    </xf>
    <xf numFmtId="178" fontId="1" fillId="7" borderId="2" xfId="1" applyNumberFormat="1" applyFill="1" applyBorder="1" applyAlignment="1">
      <alignment wrapText="1"/>
    </xf>
    <xf numFmtId="10" fontId="1" fillId="0" borderId="2" xfId="1" applyNumberFormat="1" applyBorder="1" applyAlignment="1">
      <alignment wrapText="1"/>
    </xf>
    <xf numFmtId="10" fontId="0" fillId="7" borderId="2" xfId="4" applyNumberFormat="1" applyFont="1" applyFill="1" applyBorder="1" applyAlignment="1">
      <alignment wrapText="1"/>
    </xf>
  </cellXfs>
  <cellStyles count="5">
    <cellStyle name="Currency 2" xfId="3" xr:uid="{0E4F8A07-4C74-48F9-9631-98E6BAA5EEA5}"/>
    <cellStyle name="Normal 2" xfId="1" xr:uid="{79184F84-3CAF-47AA-9423-C742750A5FE6}"/>
    <cellStyle name="Normal 2 18 2" xfId="2" xr:uid="{FB208A4D-AAB4-4F37-88F1-B93DBECABA3C}"/>
    <cellStyle name="Percent 2" xfId="4" xr:uid="{F294C396-A060-4E8B-B5F8-557F6E796943}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1E3B3C-ED40-4D7E-B869-F8BD6C8DA0FB}">
  <sheetPr>
    <tabColor rgb="FFFFFF00"/>
  </sheetPr>
  <dimension ref="A1:BB2"/>
  <sheetViews>
    <sheetView tabSelected="1" workbookViewId="0">
      <selection activeCell="J7" sqref="J7"/>
    </sheetView>
  </sheetViews>
  <sheetFormatPr defaultColWidth="9.1796875" defaultRowHeight="14.5" x14ac:dyDescent="0.35"/>
  <cols>
    <col min="1" max="1" width="6.6328125" style="1" customWidth="1"/>
    <col min="2" max="2" width="7.1796875" style="2" customWidth="1"/>
    <col min="3" max="3" width="8.453125" style="2" customWidth="1"/>
    <col min="4" max="4" width="7.81640625" style="2" customWidth="1"/>
    <col min="5" max="5" width="12.54296875" style="2" customWidth="1"/>
    <col min="6" max="6" width="11.26953125" style="2" customWidth="1"/>
    <col min="7" max="7" width="7.54296875" style="2" customWidth="1"/>
    <col min="8" max="9" width="7.453125" style="2" customWidth="1"/>
    <col min="10" max="10" width="8.54296875" style="2" customWidth="1"/>
    <col min="11" max="11" width="8.453125" style="2" customWidth="1"/>
    <col min="12" max="12" width="7" style="3" customWidth="1"/>
    <col min="13" max="15" width="6.1796875" style="2" customWidth="1"/>
    <col min="16" max="16" width="6.81640625" style="2" customWidth="1"/>
    <col min="17" max="17" width="5.6328125" style="2" customWidth="1"/>
    <col min="18" max="18" width="9.26953125" style="2" customWidth="1"/>
    <col min="19" max="19" width="9.7265625" style="4" customWidth="1"/>
    <col min="20" max="20" width="8" style="5" customWidth="1"/>
    <col min="21" max="21" width="12" style="6" customWidth="1"/>
    <col min="22" max="22" width="8.54296875" style="6" customWidth="1"/>
    <col min="23" max="23" width="8.08984375" style="6" customWidth="1"/>
    <col min="24" max="24" width="9.36328125" style="2" customWidth="1"/>
    <col min="25" max="25" width="8.1796875" style="5" customWidth="1"/>
    <col min="26" max="26" width="8.7265625" style="5" customWidth="1"/>
    <col min="27" max="27" width="7.1796875" style="5" customWidth="1"/>
    <col min="28" max="28" width="9" style="7" customWidth="1"/>
    <col min="29" max="29" width="6.26953125" style="8" customWidth="1"/>
    <col min="30" max="30" width="10" style="9" customWidth="1"/>
    <col min="31" max="31" width="9.81640625" style="8" customWidth="1"/>
    <col min="32" max="32" width="7.81640625" style="2" customWidth="1"/>
    <col min="33" max="33" width="8.90625" style="6" customWidth="1"/>
    <col min="34" max="34" width="7.81640625" style="2" customWidth="1"/>
    <col min="35" max="35" width="8.453125" style="10" customWidth="1"/>
    <col min="36" max="36" width="9" style="6" customWidth="1"/>
    <col min="37" max="37" width="7.90625" style="10" customWidth="1"/>
    <col min="38" max="38" width="5.90625" style="6" customWidth="1"/>
    <col min="39" max="39" width="9.6328125" style="2" customWidth="1"/>
    <col min="40" max="40" width="9.6328125" style="10" customWidth="1"/>
    <col min="41" max="41" width="10" style="6" customWidth="1"/>
    <col min="42" max="42" width="9.6328125" style="2" customWidth="1"/>
    <col min="43" max="43" width="9.6328125" style="10" customWidth="1"/>
    <col min="44" max="44" width="10" style="6" customWidth="1"/>
    <col min="45" max="45" width="9.54296875" style="6" customWidth="1"/>
    <col min="46" max="46" width="11.81640625" style="6" customWidth="1"/>
    <col min="47" max="47" width="7.08984375" style="10" customWidth="1"/>
    <col min="48" max="48" width="7.81640625" style="6" customWidth="1"/>
    <col min="49" max="49" width="9.6328125" style="6" customWidth="1"/>
    <col min="50" max="50" width="9.1796875" style="2" customWidth="1"/>
    <col min="51" max="52" width="9.1796875" style="2"/>
    <col min="53" max="54" width="9.1796875" style="6"/>
    <col min="55" max="16384" width="9.1796875" style="2"/>
  </cols>
  <sheetData>
    <row r="1" spans="1:54" ht="68" customHeight="1" x14ac:dyDescent="0.35">
      <c r="A1" s="13" t="s">
        <v>0</v>
      </c>
      <c r="B1" s="13" t="s">
        <v>1</v>
      </c>
      <c r="C1" s="14" t="s">
        <v>2</v>
      </c>
      <c r="D1" s="15" t="s">
        <v>3</v>
      </c>
      <c r="E1" s="15" t="s">
        <v>4</v>
      </c>
      <c r="F1" s="16" t="s">
        <v>5</v>
      </c>
      <c r="G1" s="14" t="s">
        <v>6</v>
      </c>
      <c r="H1" s="17" t="s">
        <v>7</v>
      </c>
      <c r="I1" s="17" t="s">
        <v>8</v>
      </c>
      <c r="J1" s="17" t="s">
        <v>9</v>
      </c>
      <c r="K1" s="17" t="s">
        <v>10</v>
      </c>
      <c r="L1" s="18" t="s">
        <v>11</v>
      </c>
      <c r="M1" s="17" t="s">
        <v>12</v>
      </c>
      <c r="N1" s="14" t="s">
        <v>13</v>
      </c>
      <c r="O1" s="14" t="s">
        <v>14</v>
      </c>
      <c r="P1" s="14" t="s">
        <v>15</v>
      </c>
      <c r="Q1" s="14" t="s">
        <v>16</v>
      </c>
      <c r="R1" s="17" t="s">
        <v>17</v>
      </c>
      <c r="S1" s="19" t="s">
        <v>18</v>
      </c>
      <c r="T1" s="20" t="s">
        <v>19</v>
      </c>
      <c r="U1" s="21" t="s">
        <v>20</v>
      </c>
      <c r="V1" s="22" t="s">
        <v>21</v>
      </c>
      <c r="W1" s="23" t="s">
        <v>22</v>
      </c>
      <c r="X1" s="24" t="s">
        <v>23</v>
      </c>
      <c r="Y1" s="25" t="s">
        <v>24</v>
      </c>
      <c r="Z1" s="25" t="s">
        <v>25</v>
      </c>
      <c r="AA1" s="25" t="s">
        <v>26</v>
      </c>
      <c r="AB1" s="26" t="s">
        <v>27</v>
      </c>
      <c r="AC1" s="27" t="s">
        <v>28</v>
      </c>
      <c r="AD1" s="28" t="s">
        <v>29</v>
      </c>
      <c r="AE1" s="29" t="s">
        <v>30</v>
      </c>
      <c r="AF1" s="13" t="s">
        <v>31</v>
      </c>
      <c r="AG1" s="30" t="s">
        <v>32</v>
      </c>
      <c r="AH1" s="13" t="s">
        <v>33</v>
      </c>
      <c r="AI1" s="31" t="s">
        <v>34</v>
      </c>
      <c r="AJ1" s="32" t="s">
        <v>35</v>
      </c>
      <c r="AK1" s="31" t="s">
        <v>36</v>
      </c>
      <c r="AL1" s="30" t="s">
        <v>37</v>
      </c>
      <c r="AM1" s="24" t="s">
        <v>38</v>
      </c>
      <c r="AN1" s="31" t="s">
        <v>39</v>
      </c>
      <c r="AO1" s="30" t="s">
        <v>40</v>
      </c>
      <c r="AP1" s="24" t="s">
        <v>41</v>
      </c>
      <c r="AQ1" s="31" t="s">
        <v>42</v>
      </c>
      <c r="AR1" s="30" t="s">
        <v>43</v>
      </c>
      <c r="AS1" s="30" t="s">
        <v>44</v>
      </c>
      <c r="AT1" s="33" t="s">
        <v>45</v>
      </c>
      <c r="AU1" s="33" t="s">
        <v>46</v>
      </c>
      <c r="AV1" s="34" t="s">
        <v>47</v>
      </c>
      <c r="AW1" s="13" t="s">
        <v>48</v>
      </c>
      <c r="AX1" s="35" t="s">
        <v>49</v>
      </c>
      <c r="AY1" s="35" t="s">
        <v>50</v>
      </c>
      <c r="BA1" s="2"/>
      <c r="BB1" s="2"/>
    </row>
    <row r="2" spans="1:54" ht="58" x14ac:dyDescent="0.35">
      <c r="A2" s="36">
        <v>1</v>
      </c>
      <c r="B2" s="37"/>
      <c r="C2" s="37"/>
      <c r="D2" s="37"/>
      <c r="E2" s="37"/>
      <c r="F2" s="37" t="s">
        <v>51</v>
      </c>
      <c r="G2" s="37" t="s">
        <v>52</v>
      </c>
      <c r="H2" s="37" t="s">
        <v>53</v>
      </c>
      <c r="I2" s="37" t="s">
        <v>54</v>
      </c>
      <c r="J2" s="38" t="s">
        <v>55</v>
      </c>
      <c r="K2" s="37" t="s">
        <v>56</v>
      </c>
      <c r="L2" s="39" t="s">
        <v>57</v>
      </c>
      <c r="M2" s="37" t="s">
        <v>58</v>
      </c>
      <c r="N2" s="37"/>
      <c r="O2" s="37"/>
      <c r="P2" s="40" t="s">
        <v>59</v>
      </c>
      <c r="Q2" s="37"/>
      <c r="R2" s="37" t="s">
        <v>60</v>
      </c>
      <c r="S2" s="41">
        <v>23.2</v>
      </c>
      <c r="T2" s="42">
        <v>8</v>
      </c>
      <c r="U2" s="43">
        <f>IF(ISERROR(S2/T2),"",S2/T2)</f>
        <v>2.9</v>
      </c>
      <c r="V2" s="44">
        <f t="shared" ref="V2" si="0">U2</f>
        <v>2.9</v>
      </c>
      <c r="W2" s="45">
        <v>81</v>
      </c>
      <c r="X2" s="37" t="s">
        <v>61</v>
      </c>
      <c r="Y2" s="42">
        <v>43</v>
      </c>
      <c r="Z2" s="42">
        <v>39</v>
      </c>
      <c r="AA2" s="42">
        <v>38</v>
      </c>
      <c r="AB2" s="46">
        <v>10</v>
      </c>
      <c r="AC2" s="11">
        <v>20</v>
      </c>
      <c r="AD2" s="47">
        <f>IF(Y2="","",Y2*Z2*AA2/1000000)</f>
        <v>6.3726000000000005E-2</v>
      </c>
      <c r="AE2" s="48">
        <f>IF(AC2="","",65/AD2*AC2)</f>
        <v>20399.836801305588</v>
      </c>
      <c r="AF2" s="37">
        <v>3500</v>
      </c>
      <c r="AG2" s="49">
        <f>IF(ISERROR(AF2/AE2),"",AF2/AE2)</f>
        <v>0.17157000000000003</v>
      </c>
      <c r="AH2" s="37"/>
      <c r="AI2" s="50">
        <v>0.05</v>
      </c>
      <c r="AJ2" s="49">
        <f>IF(ISERROR(V2*AI2),"",V2*AI2)</f>
        <v>0.14499999999999999</v>
      </c>
      <c r="AK2" s="50">
        <v>0</v>
      </c>
      <c r="AL2" s="49">
        <f t="shared" ref="AL2" si="1">IF(ISERROR(AV2*AK2),"",AV2*AK2)</f>
        <v>0</v>
      </c>
      <c r="AM2" s="37">
        <v>0</v>
      </c>
      <c r="AN2" s="50">
        <v>0.04</v>
      </c>
      <c r="AO2" s="49">
        <f>IF(ISERROR(AV2*AN2),"",AV2*AN2)</f>
        <v>0.14800000000000002</v>
      </c>
      <c r="AP2" s="37">
        <v>0</v>
      </c>
      <c r="AQ2" s="50">
        <v>0</v>
      </c>
      <c r="AR2" s="49">
        <f>IF(ISERROR(AV2*AQ2),"",AV2*AQ2)</f>
        <v>0</v>
      </c>
      <c r="AS2" s="49">
        <f>IF(ISERROR(AL2+AO2+AR2),"",AL2+AO2+AR2)</f>
        <v>0.14800000000000002</v>
      </c>
      <c r="AT2" s="49">
        <f t="shared" ref="AT2" si="2">IF(ISERROR(V2+AS2),"",V2+AS2)</f>
        <v>3.048</v>
      </c>
      <c r="AU2" s="51">
        <f>IF(ISERROR((AV2-AT2)/AV2),"",(AV2-AT2)/AV2)</f>
        <v>0.17621621621621625</v>
      </c>
      <c r="AV2" s="12">
        <v>3.7</v>
      </c>
      <c r="AW2" s="11">
        <v>8000</v>
      </c>
      <c r="AX2" s="49">
        <f t="shared" ref="AX2" si="3">IF(ISERROR(AT2*AW2),"",AT2*AW2)</f>
        <v>24384</v>
      </c>
      <c r="AY2" s="49">
        <f t="shared" ref="AY2" si="4">IF(ISERROR(AV2*AW2),"",AV2*AW2)</f>
        <v>29600</v>
      </c>
      <c r="BA2" s="5"/>
      <c r="BB2" s="2"/>
    </row>
  </sheetData>
  <sheetProtection insertRows="0" deleteRows="0" sort="0"/>
  <protectedRanges>
    <protectedRange sqref="M2:AW240 A2:J240" name="Range1"/>
    <protectedRange sqref="K2:K245" name="Range1_1"/>
    <protectedRange sqref="L2:L240" name="Range1_2"/>
  </protectedRanges>
  <phoneticPr fontId="2" type="noConversion"/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2026-01-09T02:42:57Z</dcterms:created>
  <dcterms:modified xsi:type="dcterms:W3CDTF">2026-01-09T02:43:37Z</dcterms:modified>
</cp:coreProperties>
</file>