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'[3]1-Import Product Data Sheet'!$N$102:$N$144</definedName>
    <definedName name="Branded">[7]Lists!$F$6:$F$38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lendar">[8]calendar!$A$1:$B$62</definedName>
    <definedName name="Case_Freight_Range">[4]Mapping!$F$2:$F$19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ING">#REF!</definedName>
    <definedName name="color">[7]Lists!$J$6:$J$29</definedName>
    <definedName name="COLOR_FAMILY">'[12]x-Lists'!$AB$2:$AB$18</definedName>
    <definedName name="colour">[9]Sheet1!$EH$2:$EH$3</definedName>
    <definedName name="CONCEPT1">'[13]concept dump sheet'!$A$3:$W$1852</definedName>
    <definedName name="COO_Dest">[4]COO!$D$1:$D$3:'[4]COO'!$D$2</definedName>
    <definedName name="COOCountry_Range">[4]Mapping!$R$2:$R$245</definedName>
    <definedName name="COODest_Range">[4]Mapping!$P$2:$P$3</definedName>
    <definedName name="corn">#REF!</definedName>
    <definedName name="CostCol">#REF!</definedName>
    <definedName name="countries">'[1]other data'!$I$3:$I$249</definedName>
    <definedName name="country">#REF!</definedName>
    <definedName name="crs">'[14]SUBCATS INTERNAL USE'!$A$3:$C$1000</definedName>
    <definedName name="Cycle">[7]Lists!$E$6:$E$30</definedName>
    <definedName name="data">[15]DATA!$D:$IV</definedName>
    <definedName name="datasl">#REF!</definedName>
    <definedName name="datastore">#REF!</definedName>
    <definedName name="DATAZONE">#REF!</definedName>
    <definedName name="DDEmsg">#REF!</definedName>
    <definedName name="dealPricing_Range">[4]Mapping!$AZ$2:$AZ$3</definedName>
    <definedName name="Decorative_Accessories">#REF!</definedName>
    <definedName name="Decorative_Pillows_Inserts_Covers">#REF!</definedName>
    <definedName name="del">'[14]SUBCATS INTERNAL USE'!$G$2:$H$512</definedName>
    <definedName name="den">[7]Lists!$L$6:$L$29</definedName>
    <definedName name="Description1_Range">[4]Mapping!$AM$2:$AM$72</definedName>
    <definedName name="Description2_Range">[4]Mapping!$AN$2:$AN$84</definedName>
    <definedName name="diffgrp">'[1]diff group head'!$A$2:$A$47</definedName>
    <definedName name="DIFFS">'[1]other data'!$AF$2:$AF$13</definedName>
    <definedName name="division">'[16]X-PORTS'!$K$4:$K$12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[17]Costs!$J$11</definedName>
    <definedName name="FASHION">[18]LIST!$E$2:$E$7</definedName>
    <definedName name="Feature1_Range">[4]Mapping!$AG$2:$AG$25</definedName>
    <definedName name="Feature10_Range">[19]Mapping!$AP$2:$AP$17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[19]Mapping!$AM$2:$AM$21</definedName>
    <definedName name="Feature8_Range">[19]Mapping!$AN$2:$AN$9</definedName>
    <definedName name="Feature9_Range">[19]Mapping!$AO$2:$AO$5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lash">#REF!</definedName>
    <definedName name="foam">[9]Sheet1!$EC$2:$EC$3</definedName>
    <definedName name="FOBCostPerPiece">#REF!</definedName>
    <definedName name="fourdec">'[6]4 STAR DEC BED OCT 00'!$A$5:$AB$143</definedName>
    <definedName name="foursheet">'[6]4 STAR SHEETS OCT 00'!$A$5:$AC$190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">[20]GRID!$C$6:$Q$17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[18]LIST!$G$2:$G$7</definedName>
    <definedName name="ITEMLIST">'[21]ITEM LIST'!$A$1:$H$850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[18]LIST!$C$2:$C$7</definedName>
    <definedName name="Lighting_or_Candleholders">#REF!</definedName>
    <definedName name="LOCALIZATION__PRICEPOINT">'[12]x-Lists'!$Z$2:$Z$4</definedName>
    <definedName name="loctype">'[1]other data'!$BN$2:$BN$6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[9]Sheet1!$EE$2:$EE$3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[22]a!$A$10:$B$35</definedName>
    <definedName name="ports">'[16]X-PORTS'!$D$4:$D$33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[18]LIST!$B$2:$B$6</definedName>
    <definedName name="Prints">#REF!</definedName>
    <definedName name="ProfileDesc">#REF!</definedName>
    <definedName name="QSFOB">[23]Q1!$C$38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'[14]DOMESTIC Worksheet'!$AG$3:$AG$12</definedName>
    <definedName name="runnum">'[1]other data'!$BI$2:$BI$18</definedName>
    <definedName name="scalenum">'[1]other data'!$BG$2:$BG$18</definedName>
    <definedName name="Season">'[5]Hardline Drop down'!$D$5:$D$15</definedName>
    <definedName name="Seasonal">#REF!</definedName>
    <definedName name="SellUnits_Range">[4]Mapping!$D$2:$D$53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ggestedMessage_Range">[4]Mapping!$BB$2:$BB$3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'[12]x-Lists'!$AR$2:$AR$23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'[5]Hardline Drop down'!$E$5</definedName>
    <definedName name="User1Col">#REF!</definedName>
    <definedName name="User3Col">#REF!</definedName>
    <definedName name="USPORTS">'[16]X-PORTS'!$I$5:$I$7</definedName>
    <definedName name="VENDOR_INFO">#REF!</definedName>
    <definedName name="VendorType">'[5]Hardline Drop down'!$F$5:$F$8</definedName>
    <definedName name="VGAssign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8" l="1"/>
  <c r="AV3" i="8"/>
  <c r="AV4" i="8"/>
  <c r="AV5" i="8"/>
  <c r="AV6" i="8"/>
  <c r="AV7" i="8"/>
  <c r="AV2" i="8"/>
  <c r="BC7" i="8"/>
  <c r="AS7" i="8"/>
  <c r="AO7" i="8"/>
  <c r="AM7" i="8"/>
  <c r="AK7" i="8"/>
  <c r="AB7" i="8"/>
  <c r="AC7" i="8" s="1"/>
  <c r="AE7" i="8" s="1"/>
  <c r="BC6" i="8"/>
  <c r="AS6" i="8"/>
  <c r="AO6" i="8"/>
  <c r="AM6" i="8"/>
  <c r="AK6" i="8"/>
  <c r="AB6" i="8"/>
  <c r="AC6" i="8" s="1"/>
  <c r="AE6" i="8" s="1"/>
  <c r="AS5" i="8"/>
  <c r="AO5" i="8"/>
  <c r="AM5" i="8"/>
  <c r="AK5" i="8"/>
  <c r="AB5" i="8"/>
  <c r="AC5" i="8" s="1"/>
  <c r="AE5" i="8" s="1"/>
  <c r="AP4" i="8"/>
  <c r="AS4" i="8"/>
  <c r="AO4" i="8"/>
  <c r="AM4" i="8"/>
  <c r="AK4" i="8"/>
  <c r="AB4" i="8"/>
  <c r="AC4" i="8" s="1"/>
  <c r="AE4" i="8" s="1"/>
  <c r="AP3" i="8"/>
  <c r="AS3" i="8"/>
  <c r="AO3" i="8"/>
  <c r="AM3" i="8"/>
  <c r="AK3" i="8"/>
  <c r="AB3" i="8"/>
  <c r="AC3" i="8" s="1"/>
  <c r="AE3" i="8" s="1"/>
  <c r="BC2" i="8"/>
  <c r="AS2" i="8"/>
  <c r="AO2" i="8"/>
  <c r="AM2" i="8"/>
  <c r="AK2" i="8"/>
  <c r="AB2" i="8"/>
  <c r="AC2" i="8" s="1"/>
  <c r="AE2" i="8" s="1"/>
  <c r="AP6" i="8" l="1"/>
  <c r="AW6" i="8" s="1"/>
  <c r="AH5" i="8"/>
  <c r="AI5" i="8" s="1"/>
  <c r="AH2" i="8"/>
  <c r="AI2" i="8" s="1"/>
  <c r="AH4" i="8"/>
  <c r="AI4" i="8" s="1"/>
  <c r="AH7" i="8"/>
  <c r="AH6" i="8"/>
  <c r="AI3" i="8"/>
  <c r="AP7" i="8"/>
  <c r="AW7" i="8" s="1"/>
  <c r="AW3" i="8"/>
  <c r="AP2" i="8"/>
  <c r="AW2" i="8" s="1"/>
  <c r="AW4" i="8"/>
  <c r="AP5" i="8"/>
  <c r="AW5" i="8" s="1"/>
  <c r="BC5" i="8"/>
  <c r="BC4" i="8"/>
  <c r="BC3" i="8"/>
  <c r="AI6" i="8" l="1"/>
  <c r="AX6" i="8" s="1"/>
  <c r="AY6" i="8" s="1"/>
  <c r="AI7" i="8"/>
  <c r="AX7" i="8" s="1"/>
  <c r="AY7" i="8" s="1"/>
  <c r="AX2" i="8"/>
  <c r="AY2" i="8" s="1"/>
  <c r="AX3" i="8"/>
  <c r="AY3" i="8" s="1"/>
  <c r="AX4" i="8"/>
  <c r="AY4" i="8" s="1"/>
  <c r="AX5" i="8"/>
  <c r="AY5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A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C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<sst xmlns="http://schemas.openxmlformats.org/spreadsheetml/2006/main" count="128" uniqueCount="74">
  <si>
    <t>Brand</t>
  </si>
  <si>
    <t>Package Type</t>
  </si>
  <si>
    <t>Licensor</t>
  </si>
  <si>
    <t>MATT PAD/TOPPER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</si>
  <si>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</si>
  <si>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</si>
  <si>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</si>
  <si>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</si>
  <si>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</si>
  <si>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</si>
  <si>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</si>
  <si>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</si>
  <si>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</si>
  <si>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</si>
  <si>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</si>
  <si>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</si>
  <si>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</si>
  <si>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</si>
  <si>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</si>
  <si>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</si>
  <si>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</si>
  <si>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</si>
  <si>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</si>
  <si>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</si>
  <si>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</si>
  <si>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</si>
  <si>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</si>
  <si>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</si>
  <si>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</si>
  <si>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</si>
  <si>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</si>
  <si>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</si>
  <si>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</si>
  <si>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</si>
  <si>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</si>
  <si>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</si>
  <si>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</si>
  <si>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</si>
  <si>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</si>
  <si>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</si>
  <si>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</si>
  <si>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</si>
  <si>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</si>
  <si>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</si>
  <si>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</si>
  <si>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</si>
  <si>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</si>
  <si>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</si>
  <si>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</si>
  <si>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</si>
  <si>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</si>
  <si>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</si>
  <si>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</si>
  <si>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</si>
  <si>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</si>
  <si>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</si>
  <si>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</si>
  <si>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</si>
  <si>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</si>
  <si>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Compressed/Knocked Down</t>
  </si>
  <si>
    <t>Light Blue</t>
  </si>
  <si>
    <t>Cooling Zoned</t>
  </si>
  <si>
    <t>Cooling Zoned Mattress Pad</t>
  </si>
  <si>
    <t>Top: 240gsm 43%Nylon57%Poly Circular Knit
Filling:  6+12+6oz/yd2 
Back: Non - Woven 
Skirt: 75gsm Poly Knit
Zoned Quilting
Package: Compressed in Zipper Bag + Insert, Case Pack 1</t>
  </si>
  <si>
    <t>43%Nylon57%Poly 240gsm Circular Knit, 100% Poly Fiber Filling</t>
  </si>
  <si>
    <t>9404.90.9622</t>
  </si>
  <si>
    <t>39"W x 75"L + 15"D</t>
    <phoneticPr fontId="11" type="noConversion"/>
  </si>
  <si>
    <t>39"W x 80"L + 15"D</t>
    <phoneticPr fontId="11" type="noConversion"/>
  </si>
  <si>
    <t>54"W x 75"L + 15"D</t>
    <phoneticPr fontId="11" type="noConversion"/>
  </si>
  <si>
    <t>60"W x 80"L + 15"D</t>
    <phoneticPr fontId="11" type="noConversion"/>
  </si>
  <si>
    <t>78"W x 80"L + 15"D</t>
    <phoneticPr fontId="11" type="noConversion"/>
  </si>
  <si>
    <t>72"W x 84"L + 15"D</t>
    <phoneticPr fontId="11" type="noConversion"/>
  </si>
  <si>
    <t>43%Nylon 57%Poly, 240gsm Circular Knit, 100% Poly Fiber Filling</t>
    <phoneticPr fontId="11" type="noConversion"/>
  </si>
  <si>
    <t>Top: 43%Nylon 57%Poly, 240gsm Circular Knit
Fill:100% Polyester, 3-Zone Ergonomic Fill: Head/Foot: 6 oz/yd²; Center: 12 oz/yd²
Back: 40gsm Non-Woven 
Skirt: 75gsm Poly Knit
Zoned Quilting Pattern: Head/Foot: Wave Stitch; Center: Honeycomb Stitch
Package: Compressed in Zipper Bag + Insert, Case Pack 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</si>
</sst>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;\-[$$-409]#,##0.00"/>
    <numFmt numFmtId="182" formatCode="[$$-409]#,##0.00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9" fillId="0" borderId="0"/>
    <xf numFmtId="181" fontId="10" fillId="0" borderId="0" applyNumberFormat="0" applyFill="0" applyBorder="0" applyAlignment="0" applyProtection="0"/>
    <xf numFmtId="0" fontId="3" fillId="0" borderId="0"/>
    <xf numFmtId="181" fontId="4" fillId="0" borderId="0"/>
    <xf numFmtId="181" fontId="1" fillId="0" borderId="0"/>
    <xf numFmtId="182" fontId="4" fillId="0" borderId="0"/>
    <xf numFmtId="181" fontId="4" fillId="0" borderId="0"/>
    <xf numFmtId="0" fontId="1" fillId="0" borderId="0"/>
    <xf numFmtId="182" fontId="4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5" borderId="1" xfId="9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1" xfId="0" applyFont="1" applyBorder="1"/>
  </cellXfs>
  <cellStyles count="16">
    <cellStyle name="Currency 2" xfId="5"/>
    <cellStyle name="Hyperlink 6" xfId="8"/>
    <cellStyle name="Normal 10 20 2" xfId="12"/>
    <cellStyle name="Normal 10 22" xfId="13"/>
    <cellStyle name="Normal 106" xfId="11"/>
    <cellStyle name="Normal 2" xfId="4"/>
    <cellStyle name="Normal 2 18 2" xfId="1"/>
    <cellStyle name="Percent 2" xfId="6"/>
    <cellStyle name="Style 1" xfId="3"/>
    <cellStyle name="常规" xfId="0" builtinId="0"/>
    <cellStyle name="常规 10 4 4" xfId="7"/>
    <cellStyle name="常规 16 4" xfId="14"/>
    <cellStyle name="常规 2" xfId="9"/>
    <cellStyle name="样式 1 13" xfId="10"/>
    <cellStyle name="样式 1 2" xfId="2"/>
    <cellStyle name="样式 1 4 10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"/>
  <sheetViews>
    <sheetView tabSelected="1" topLeftCell="AE7" workbookViewId="0">
      <selection activeCell="AJ15" sqref="AJ15"/>
    </sheetView>
  </sheetViews>
  <sheetFormatPr defaultColWidth="9.28515625" defaultRowHeight="15"/>
  <cols>
    <col min="1" max="1" width="10.28515625" style="2" customWidth="1"/>
    <col min="2" max="2" width="7.28515625" style="3" customWidth="1"/>
    <col min="3" max="3" width="8.42578125" style="3" customWidth="1"/>
    <col min="4" max="4" width="7.7109375" style="3" customWidth="1"/>
    <col min="5" max="5" width="12.28515625" style="3" customWidth="1"/>
    <col min="6" max="6" width="13.7109375" style="3" customWidth="1"/>
    <col min="7" max="7" width="14.85546875" style="3" customWidth="1"/>
    <col min="8" max="9" width="11.28515625" style="3" customWidth="1"/>
    <col min="10" max="10" width="29.7109375" style="3" customWidth="1"/>
    <col min="11" max="11" width="21.5703125" style="48" customWidth="1"/>
    <col min="12" max="12" width="18.7109375" style="3" customWidth="1"/>
    <col min="13" max="13" width="13.28515625" style="3" customWidth="1"/>
    <col min="14" max="14" width="14.5703125" style="3" customWidth="1"/>
    <col min="15" max="15" width="16.5703125" style="3" customWidth="1"/>
    <col min="16" max="16" width="8.7109375" style="3" customWidth="1"/>
    <col min="17" max="17" width="11.28515625" style="4" customWidth="1"/>
    <col min="18" max="18" width="9.7109375" style="5" customWidth="1"/>
    <col min="19" max="19" width="12" style="6" customWidth="1"/>
    <col min="20" max="20" width="11.28515625" style="6" customWidth="1"/>
    <col min="21" max="21" width="8.28515625" style="6" customWidth="1"/>
    <col min="22" max="22" width="12.85546875" style="3" customWidth="1"/>
    <col min="23" max="23" width="11" style="42" customWidth="1"/>
    <col min="24" max="24" width="13.28515625" style="42" customWidth="1"/>
    <col min="25" max="25" width="11.28515625" style="42" customWidth="1"/>
    <col min="26" max="26" width="12.7109375" style="5" customWidth="1"/>
    <col min="27" max="27" width="9.42578125" style="7" customWidth="1"/>
    <col min="28" max="28" width="13" style="45" customWidth="1"/>
    <col min="29" max="29" width="14.28515625" style="7" customWidth="1"/>
    <col min="30" max="30" width="13.7109375" style="3" customWidth="1"/>
    <col min="31" max="31" width="13.7109375" style="6" customWidth="1"/>
    <col min="32" max="32" width="7.7109375" style="3" customWidth="1"/>
    <col min="33" max="33" width="8.42578125" style="8" customWidth="1"/>
    <col min="34" max="34" width="12.42578125" style="6" customWidth="1"/>
    <col min="35" max="35" width="8.7109375" style="6" customWidth="1"/>
    <col min="36" max="36" width="7.7109375" style="8" customWidth="1"/>
    <col min="37" max="37" width="5.7109375" style="6" customWidth="1"/>
    <col min="38" max="38" width="12.5703125" style="8" customWidth="1"/>
    <col min="39" max="39" width="8.5703125" style="6" customWidth="1"/>
    <col min="40" max="40" width="11.5703125" style="8" customWidth="1"/>
    <col min="41" max="42" width="10.7109375" style="6" customWidth="1"/>
    <col min="43" max="43" width="8.42578125" style="3" customWidth="1"/>
    <col min="44" max="44" width="9.5703125" style="8" customWidth="1"/>
    <col min="45" max="45" width="10" style="6" customWidth="1"/>
    <col min="46" max="46" width="9.5703125" style="6" customWidth="1"/>
    <col min="47" max="47" width="11.7109375" style="8" customWidth="1"/>
    <col min="48" max="48" width="11.28515625" style="8" customWidth="1"/>
    <col min="49" max="49" width="11.42578125" style="6" customWidth="1"/>
    <col min="50" max="50" width="11.5703125" style="6" customWidth="1"/>
    <col min="51" max="51" width="8.7109375" style="6" customWidth="1"/>
    <col min="52" max="52" width="12.28515625" style="8" customWidth="1"/>
    <col min="53" max="53" width="12.28515625" style="7" customWidth="1"/>
    <col min="54" max="54" width="9.5703125" style="3" customWidth="1"/>
    <col min="55" max="55" width="9.28515625" style="3" customWidth="1"/>
    <col min="56" max="16384" width="9.28515625" style="3"/>
  </cols>
  <sheetData>
    <row r="1" spans="1:56" ht="63.6" customHeight="1">
      <c r="A1" s="9" t="s">
        <v>5</v>
      </c>
      <c r="B1" s="9" t="s">
        <v>6</v>
      </c>
      <c r="C1" s="40" t="s">
        <v>7</v>
      </c>
      <c r="D1" s="41" t="s">
        <v>0</v>
      </c>
      <c r="E1" s="41" t="s">
        <v>2</v>
      </c>
      <c r="F1" s="11" t="s">
        <v>53</v>
      </c>
      <c r="G1" s="40" t="s">
        <v>8</v>
      </c>
      <c r="H1" s="10" t="s">
        <v>9</v>
      </c>
      <c r="I1" s="39" t="s">
        <v>55</v>
      </c>
      <c r="J1" s="10" t="s">
        <v>10</v>
      </c>
      <c r="K1" s="39" t="s">
        <v>58</v>
      </c>
      <c r="L1" s="10" t="s">
        <v>11</v>
      </c>
      <c r="M1" s="10" t="s">
        <v>12</v>
      </c>
      <c r="N1" s="40" t="s">
        <v>13</v>
      </c>
      <c r="O1" s="40" t="s">
        <v>14</v>
      </c>
      <c r="P1" s="39" t="s">
        <v>56</v>
      </c>
      <c r="Q1" s="12" t="s">
        <v>15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1</v>
      </c>
      <c r="W1" s="43" t="s">
        <v>20</v>
      </c>
      <c r="X1" s="43" t="s">
        <v>21</v>
      </c>
      <c r="Y1" s="43" t="s">
        <v>22</v>
      </c>
      <c r="Z1" s="18" t="s">
        <v>23</v>
      </c>
      <c r="AA1" s="19" t="s">
        <v>24</v>
      </c>
      <c r="AB1" s="46" t="s">
        <v>25</v>
      </c>
      <c r="AC1" s="20" t="s">
        <v>26</v>
      </c>
      <c r="AD1" s="9" t="s">
        <v>27</v>
      </c>
      <c r="AE1" s="21" t="s">
        <v>28</v>
      </c>
      <c r="AF1" s="9" t="s">
        <v>29</v>
      </c>
      <c r="AG1" s="22" t="s">
        <v>30</v>
      </c>
      <c r="AH1" s="21" t="s">
        <v>31</v>
      </c>
      <c r="AI1" s="21" t="s">
        <v>32</v>
      </c>
      <c r="AJ1" s="22" t="s">
        <v>33</v>
      </c>
      <c r="AK1" s="21" t="s">
        <v>34</v>
      </c>
      <c r="AL1" s="22" t="s">
        <v>35</v>
      </c>
      <c r="AM1" s="21" t="s">
        <v>36</v>
      </c>
      <c r="AN1" s="22" t="s">
        <v>37</v>
      </c>
      <c r="AO1" s="21" t="s">
        <v>38</v>
      </c>
      <c r="AP1" s="21" t="s">
        <v>39</v>
      </c>
      <c r="AQ1" s="17" t="s">
        <v>40</v>
      </c>
      <c r="AR1" s="22" t="s">
        <v>41</v>
      </c>
      <c r="AS1" s="21" t="s">
        <v>42</v>
      </c>
      <c r="AT1" s="17" t="s">
        <v>43</v>
      </c>
      <c r="AU1" s="22" t="s">
        <v>44</v>
      </c>
      <c r="AV1" s="21" t="s">
        <v>45</v>
      </c>
      <c r="AW1" s="21" t="s">
        <v>46</v>
      </c>
      <c r="AX1" s="23" t="s">
        <v>47</v>
      </c>
      <c r="AY1" s="24" t="s">
        <v>48</v>
      </c>
      <c r="AZ1" s="25" t="s">
        <v>57</v>
      </c>
      <c r="BA1" s="24" t="s">
        <v>49</v>
      </c>
      <c r="BB1" s="26" t="s">
        <v>50</v>
      </c>
      <c r="BC1" s="24" t="s">
        <v>51</v>
      </c>
      <c r="BD1" s="19" t="s">
        <v>52</v>
      </c>
    </row>
    <row r="2" spans="1:56" ht="60" customHeight="1">
      <c r="A2" s="27">
        <v>1</v>
      </c>
      <c r="B2" s="1"/>
      <c r="C2" s="1"/>
      <c r="D2" s="1" t="s">
        <v>4</v>
      </c>
      <c r="E2" s="1"/>
      <c r="F2" s="1" t="s">
        <v>3</v>
      </c>
      <c r="G2" s="1" t="s">
        <v>61</v>
      </c>
      <c r="H2" s="1" t="s">
        <v>62</v>
      </c>
      <c r="I2" s="1" t="s">
        <v>62</v>
      </c>
      <c r="J2" s="52" t="s">
        <v>73</v>
      </c>
      <c r="K2" s="49" t="s">
        <v>72</v>
      </c>
      <c r="L2" s="53" t="s">
        <v>66</v>
      </c>
      <c r="M2" s="1" t="s">
        <v>60</v>
      </c>
      <c r="N2" s="50"/>
      <c r="O2" s="51"/>
      <c r="P2" s="1" t="s">
        <v>54</v>
      </c>
      <c r="Q2" s="28"/>
      <c r="R2" s="29">
        <v>7.95</v>
      </c>
      <c r="S2" s="30">
        <v>6.97</v>
      </c>
      <c r="T2" s="31">
        <v>6.97</v>
      </c>
      <c r="U2" s="32">
        <v>6.97</v>
      </c>
      <c r="V2" s="1" t="s">
        <v>59</v>
      </c>
      <c r="W2" s="44">
        <v>45</v>
      </c>
      <c r="X2" s="44">
        <v>39</v>
      </c>
      <c r="Y2" s="44">
        <v>9</v>
      </c>
      <c r="Z2" s="29"/>
      <c r="AA2" s="33">
        <v>1</v>
      </c>
      <c r="AB2" s="47">
        <f>IF(W2="","",W2*X2*Y2/1000000)</f>
        <v>1.6E-2</v>
      </c>
      <c r="AC2" s="34">
        <f>IF(AA2="","",65/AB2*AA2)</f>
        <v>4063</v>
      </c>
      <c r="AD2" s="1">
        <v>3700</v>
      </c>
      <c r="AE2" s="35">
        <f>IF(ISERROR(AD2/AC2),"",AD2/AC2)</f>
        <v>0.91</v>
      </c>
      <c r="AF2" s="1" t="s">
        <v>65</v>
      </c>
      <c r="AG2" s="36">
        <v>0.27300000000000002</v>
      </c>
      <c r="AH2" s="35">
        <f>IF(ISERROR(T2*AG2),"",T2*AG2)</f>
        <v>1.9</v>
      </c>
      <c r="AI2" s="35">
        <f>IF(ISERROR(T2+AE2+AH2),"",T2+AE2+AH2)</f>
        <v>9.7799999999999994</v>
      </c>
      <c r="AJ2" s="36">
        <v>0.05</v>
      </c>
      <c r="AK2" s="35">
        <f t="shared" ref="AK2:AK7" si="0">IF(ISERROR(AZ2*AJ2),"",AZ2*AJ2)</f>
        <v>0.91</v>
      </c>
      <c r="AL2" s="36">
        <v>0.06</v>
      </c>
      <c r="AM2" s="35">
        <f t="shared" ref="AM2:AM7" si="1">IF(ISERROR(AZ2*AL2),"",AZ2*AL2)</f>
        <v>1.1000000000000001</v>
      </c>
      <c r="AN2" s="36">
        <v>0.1</v>
      </c>
      <c r="AO2" s="35">
        <f t="shared" ref="AO2:AO7" si="2">IF(ISERROR(AZ2*AN2),"",AZ2*AN2)</f>
        <v>1.83</v>
      </c>
      <c r="AP2" s="35">
        <f>IF((BA2-AZ2)&lt;2.5,2.5-(BA2-AZ2),0)</f>
        <v>1.59</v>
      </c>
      <c r="AQ2" s="1"/>
      <c r="AR2" s="36"/>
      <c r="AS2" s="35">
        <f t="shared" ref="AS2:AS7" si="3">IF(ISERROR(AZ2*AR2),"",AZ2*AR2)</f>
        <v>0</v>
      </c>
      <c r="AT2" s="1"/>
      <c r="AU2" s="36"/>
      <c r="AV2" s="35">
        <f>IF(ISERROR(AZ2*AU2),"",AZ2*AU2)</f>
        <v>0</v>
      </c>
      <c r="AW2" s="35">
        <f>IF(ISERROR(AK2+AM2+AO2+AP2+AS2+AV2),"",AK2+AM2+AO2+AP2+AS2+AV2)</f>
        <v>5.43</v>
      </c>
      <c r="AX2" s="35">
        <f t="shared" ref="AX2:AX7" si="4">IF(ISERROR(AI2+AW2),"",AI2+AW2)</f>
        <v>15.21</v>
      </c>
      <c r="AY2" s="37">
        <f>IF(ISERROR((AZ2-AX2)/AZ2),"",(AZ2-AX2)/AZ2)</f>
        <v>0.16789999999999999</v>
      </c>
      <c r="AZ2" s="32">
        <v>18.28</v>
      </c>
      <c r="BA2" s="35">
        <v>19.190000000000001</v>
      </c>
      <c r="BB2" s="32">
        <v>39.99</v>
      </c>
      <c r="BC2" s="37">
        <f>IF(ISERROR((BB2-BA2)/BB2),"",(BB2-BA2)/BB2)</f>
        <v>0.52010000000000001</v>
      </c>
      <c r="BD2" s="38">
        <v>194</v>
      </c>
    </row>
    <row r="3" spans="1:56" ht="60" customHeight="1">
      <c r="A3" s="27">
        <v>2</v>
      </c>
      <c r="B3" s="1"/>
      <c r="C3" s="1"/>
      <c r="D3" s="1" t="s">
        <v>4</v>
      </c>
      <c r="E3" s="1"/>
      <c r="F3" s="1" t="s">
        <v>3</v>
      </c>
      <c r="G3" s="1" t="s">
        <v>61</v>
      </c>
      <c r="H3" s="1" t="s">
        <v>62</v>
      </c>
      <c r="I3" s="1" t="s">
        <v>62</v>
      </c>
      <c r="J3" s="52" t="s">
        <v>73</v>
      </c>
      <c r="K3" s="49" t="s">
        <v>72</v>
      </c>
      <c r="L3" s="53" t="s">
        <v>67</v>
      </c>
      <c r="M3" s="1" t="s">
        <v>60</v>
      </c>
      <c r="N3" s="50"/>
      <c r="O3" s="51"/>
      <c r="P3" s="1" t="s">
        <v>54</v>
      </c>
      <c r="Q3" s="28"/>
      <c r="R3" s="29">
        <v>7.95</v>
      </c>
      <c r="S3" s="30">
        <v>7.11</v>
      </c>
      <c r="T3" s="31">
        <v>7.11</v>
      </c>
      <c r="U3" s="32">
        <v>7.11</v>
      </c>
      <c r="V3" s="1" t="s">
        <v>59</v>
      </c>
      <c r="W3" s="44">
        <v>45</v>
      </c>
      <c r="X3" s="44">
        <v>39</v>
      </c>
      <c r="Y3" s="44">
        <v>9</v>
      </c>
      <c r="Z3" s="29"/>
      <c r="AA3" s="38">
        <v>1</v>
      </c>
      <c r="AB3" s="47">
        <f t="shared" ref="AB3:AB7" si="5">IF(W3="","",W3*X3*Y3/1000000)</f>
        <v>1.6E-2</v>
      </c>
      <c r="AC3" s="34">
        <f t="shared" ref="AC3:AC7" si="6">IF(AA3="","",65/AB3*AA3)</f>
        <v>4063</v>
      </c>
      <c r="AD3" s="1">
        <v>3700</v>
      </c>
      <c r="AE3" s="35">
        <f t="shared" ref="AE3:AE7" si="7">IF(ISERROR(AD3/AC3),"",AD3/AC3)</f>
        <v>0.91</v>
      </c>
      <c r="AF3" s="1" t="s">
        <v>65</v>
      </c>
      <c r="AG3" s="36">
        <v>0.27300000000000002</v>
      </c>
      <c r="AH3" s="35">
        <f t="shared" ref="AH3:AH7" si="8">IF(ISERROR(T3*AG3),"",T3*AG3)</f>
        <v>1.94</v>
      </c>
      <c r="AI3" s="35">
        <f t="shared" ref="AI3:AI7" si="9">IF(ISERROR(T3+AE3+AH3),"",T3+AE3+AH3)</f>
        <v>9.9600000000000009</v>
      </c>
      <c r="AJ3" s="36">
        <v>0.05</v>
      </c>
      <c r="AK3" s="35">
        <f t="shared" si="0"/>
        <v>0.91</v>
      </c>
      <c r="AL3" s="36">
        <v>0.06</v>
      </c>
      <c r="AM3" s="35">
        <f t="shared" si="1"/>
        <v>1.1000000000000001</v>
      </c>
      <c r="AN3" s="36">
        <v>0.1</v>
      </c>
      <c r="AO3" s="35">
        <f t="shared" si="2"/>
        <v>1.83</v>
      </c>
      <c r="AP3" s="35">
        <f t="shared" ref="AP3:AP7" si="10">IF((BA3-AZ3)&lt;2.5,2.5-(BA3-AZ3),0)</f>
        <v>1.59</v>
      </c>
      <c r="AQ3" s="1"/>
      <c r="AR3" s="36"/>
      <c r="AS3" s="35">
        <f t="shared" si="3"/>
        <v>0</v>
      </c>
      <c r="AT3" s="1"/>
      <c r="AU3" s="36"/>
      <c r="AV3" s="35">
        <f t="shared" ref="AV3:AV7" si="11">IF(ISERROR(AZ3*AU3),"",AZ3*AU3)</f>
        <v>0</v>
      </c>
      <c r="AW3" s="35">
        <f t="shared" ref="AW3:AW7" si="12">IF(ISERROR(AK3+AM3+AO3+AP3+AS3+AV3),"",AK3+AM3+AO3+AP3+AS3+AV3)</f>
        <v>5.43</v>
      </c>
      <c r="AX3" s="35">
        <f t="shared" si="4"/>
        <v>15.39</v>
      </c>
      <c r="AY3" s="37">
        <f t="shared" ref="AY3:AY7" si="13">IF(ISERROR((AZ3-AX3)/AZ3),"",(AZ3-AX3)/AZ3)</f>
        <v>0.15809999999999999</v>
      </c>
      <c r="AZ3" s="32">
        <v>18.28</v>
      </c>
      <c r="BA3" s="35">
        <v>19.190000000000001</v>
      </c>
      <c r="BB3" s="32">
        <v>39.99</v>
      </c>
      <c r="BC3" s="37">
        <f t="shared" ref="BC3:BC7" si="14">IF(ISERROR((BB3-BA3)/BB3),"",(BB3-BA3)/BB3)</f>
        <v>0.52010000000000001</v>
      </c>
      <c r="BD3" s="38">
        <v>349</v>
      </c>
    </row>
    <row r="4" spans="1:56" ht="60" customHeight="1">
      <c r="A4" s="27">
        <v>3</v>
      </c>
      <c r="B4" s="1"/>
      <c r="C4" s="1"/>
      <c r="D4" s="1" t="s">
        <v>4</v>
      </c>
      <c r="E4" s="1"/>
      <c r="F4" s="1" t="s">
        <v>3</v>
      </c>
      <c r="G4" s="1" t="s">
        <v>61</v>
      </c>
      <c r="H4" s="1" t="s">
        <v>62</v>
      </c>
      <c r="I4" s="1" t="s">
        <v>62</v>
      </c>
      <c r="J4" s="52" t="s">
        <v>73</v>
      </c>
      <c r="K4" s="49" t="s">
        <v>72</v>
      </c>
      <c r="L4" s="53" t="s">
        <v>68</v>
      </c>
      <c r="M4" s="1" t="s">
        <v>60</v>
      </c>
      <c r="N4" s="50"/>
      <c r="O4" s="51"/>
      <c r="P4" s="1" t="s">
        <v>54</v>
      </c>
      <c r="Q4" s="28"/>
      <c r="R4" s="29">
        <v>7.95</v>
      </c>
      <c r="S4" s="30">
        <v>8.57</v>
      </c>
      <c r="T4" s="31">
        <v>8.57</v>
      </c>
      <c r="U4" s="32">
        <v>8.57</v>
      </c>
      <c r="V4" s="1" t="s">
        <v>59</v>
      </c>
      <c r="W4" s="44">
        <v>45</v>
      </c>
      <c r="X4" s="44">
        <v>39</v>
      </c>
      <c r="Y4" s="44">
        <v>12</v>
      </c>
      <c r="Z4" s="29"/>
      <c r="AA4" s="38">
        <v>1</v>
      </c>
      <c r="AB4" s="47">
        <f t="shared" si="5"/>
        <v>2.1000000000000001E-2</v>
      </c>
      <c r="AC4" s="34">
        <f t="shared" si="6"/>
        <v>3095</v>
      </c>
      <c r="AD4" s="1">
        <v>3700</v>
      </c>
      <c r="AE4" s="35">
        <f t="shared" si="7"/>
        <v>1.2</v>
      </c>
      <c r="AF4" s="1" t="s">
        <v>65</v>
      </c>
      <c r="AG4" s="36">
        <v>0.27300000000000002</v>
      </c>
      <c r="AH4" s="35">
        <f t="shared" si="8"/>
        <v>2.34</v>
      </c>
      <c r="AI4" s="35">
        <f t="shared" si="9"/>
        <v>12.11</v>
      </c>
      <c r="AJ4" s="36">
        <v>0.05</v>
      </c>
      <c r="AK4" s="35">
        <f t="shared" si="0"/>
        <v>1.07</v>
      </c>
      <c r="AL4" s="36">
        <v>0.06</v>
      </c>
      <c r="AM4" s="35">
        <f t="shared" si="1"/>
        <v>1.29</v>
      </c>
      <c r="AN4" s="36">
        <v>0.1</v>
      </c>
      <c r="AO4" s="35">
        <f t="shared" si="2"/>
        <v>2.14</v>
      </c>
      <c r="AP4" s="35">
        <f t="shared" si="10"/>
        <v>1.43</v>
      </c>
      <c r="AQ4" s="1"/>
      <c r="AR4" s="36"/>
      <c r="AS4" s="35">
        <f t="shared" si="3"/>
        <v>0</v>
      </c>
      <c r="AT4" s="1"/>
      <c r="AU4" s="36"/>
      <c r="AV4" s="35">
        <f t="shared" si="11"/>
        <v>0</v>
      </c>
      <c r="AW4" s="35">
        <f t="shared" si="12"/>
        <v>5.93</v>
      </c>
      <c r="AX4" s="35">
        <f t="shared" si="4"/>
        <v>18.04</v>
      </c>
      <c r="AY4" s="37">
        <f t="shared" si="13"/>
        <v>0.1578</v>
      </c>
      <c r="AZ4" s="32">
        <v>21.42</v>
      </c>
      <c r="BA4" s="35">
        <v>22.49</v>
      </c>
      <c r="BB4" s="32">
        <v>44.99</v>
      </c>
      <c r="BC4" s="37">
        <f t="shared" si="14"/>
        <v>0.50009999999999999</v>
      </c>
      <c r="BD4" s="38">
        <v>282</v>
      </c>
    </row>
    <row r="5" spans="1:56" ht="60" customHeight="1">
      <c r="A5" s="27">
        <v>4</v>
      </c>
      <c r="B5" s="1"/>
      <c r="C5" s="1"/>
      <c r="D5" s="1" t="s">
        <v>4</v>
      </c>
      <c r="E5" s="1"/>
      <c r="F5" s="1" t="s">
        <v>3</v>
      </c>
      <c r="G5" s="1" t="s">
        <v>61</v>
      </c>
      <c r="H5" s="1" t="s">
        <v>62</v>
      </c>
      <c r="I5" s="1" t="s">
        <v>62</v>
      </c>
      <c r="J5" s="52" t="s">
        <v>73</v>
      </c>
      <c r="K5" s="49" t="s">
        <v>72</v>
      </c>
      <c r="L5" s="53" t="s">
        <v>69</v>
      </c>
      <c r="M5" s="1" t="s">
        <v>60</v>
      </c>
      <c r="N5" s="50"/>
      <c r="O5" s="51"/>
      <c r="P5" s="1" t="s">
        <v>54</v>
      </c>
      <c r="Q5" s="28"/>
      <c r="R5" s="29">
        <v>7.95</v>
      </c>
      <c r="S5" s="30">
        <v>9.35</v>
      </c>
      <c r="T5" s="31">
        <v>9.35</v>
      </c>
      <c r="U5" s="32">
        <v>9.35</v>
      </c>
      <c r="V5" s="1" t="s">
        <v>59</v>
      </c>
      <c r="W5" s="44">
        <v>45</v>
      </c>
      <c r="X5" s="44">
        <v>39</v>
      </c>
      <c r="Y5" s="44">
        <v>14</v>
      </c>
      <c r="Z5" s="29"/>
      <c r="AA5" s="38">
        <v>1</v>
      </c>
      <c r="AB5" s="47">
        <f t="shared" si="5"/>
        <v>2.5000000000000001E-2</v>
      </c>
      <c r="AC5" s="34">
        <f t="shared" si="6"/>
        <v>2600</v>
      </c>
      <c r="AD5" s="1">
        <v>3700</v>
      </c>
      <c r="AE5" s="35">
        <f t="shared" si="7"/>
        <v>1.42</v>
      </c>
      <c r="AF5" s="1" t="s">
        <v>65</v>
      </c>
      <c r="AG5" s="36">
        <v>0.27300000000000002</v>
      </c>
      <c r="AH5" s="35">
        <f t="shared" si="8"/>
        <v>2.5499999999999998</v>
      </c>
      <c r="AI5" s="35">
        <f t="shared" si="9"/>
        <v>13.32</v>
      </c>
      <c r="AJ5" s="36">
        <v>0.05</v>
      </c>
      <c r="AK5" s="35">
        <f t="shared" si="0"/>
        <v>1.19</v>
      </c>
      <c r="AL5" s="36">
        <v>0.06</v>
      </c>
      <c r="AM5" s="35">
        <f t="shared" si="1"/>
        <v>1.43</v>
      </c>
      <c r="AN5" s="36">
        <v>0.1</v>
      </c>
      <c r="AO5" s="35">
        <f t="shared" si="2"/>
        <v>2.38</v>
      </c>
      <c r="AP5" s="35">
        <f t="shared" si="10"/>
        <v>1.31</v>
      </c>
      <c r="AQ5" s="1"/>
      <c r="AR5" s="36"/>
      <c r="AS5" s="35">
        <f t="shared" si="3"/>
        <v>0</v>
      </c>
      <c r="AT5" s="1"/>
      <c r="AU5" s="36"/>
      <c r="AV5" s="35">
        <f t="shared" si="11"/>
        <v>0</v>
      </c>
      <c r="AW5" s="35">
        <f t="shared" si="12"/>
        <v>6.31</v>
      </c>
      <c r="AX5" s="35">
        <f t="shared" si="4"/>
        <v>19.63</v>
      </c>
      <c r="AY5" s="37">
        <f t="shared" si="13"/>
        <v>0.17519999999999999</v>
      </c>
      <c r="AZ5" s="32">
        <v>23.8</v>
      </c>
      <c r="BA5" s="35">
        <v>24.99</v>
      </c>
      <c r="BB5" s="32">
        <v>49.99</v>
      </c>
      <c r="BC5" s="37">
        <f t="shared" si="14"/>
        <v>0.50009999999999999</v>
      </c>
      <c r="BD5" s="38">
        <v>669</v>
      </c>
    </row>
    <row r="6" spans="1:56" ht="60" customHeight="1">
      <c r="A6" s="27">
        <v>5</v>
      </c>
      <c r="B6" s="1"/>
      <c r="C6" s="1"/>
      <c r="D6" s="1" t="s">
        <v>4</v>
      </c>
      <c r="E6" s="1"/>
      <c r="F6" s="1" t="s">
        <v>3</v>
      </c>
      <c r="G6" s="1" t="s">
        <v>61</v>
      </c>
      <c r="H6" s="1" t="s">
        <v>62</v>
      </c>
      <c r="I6" s="1" t="s">
        <v>62</v>
      </c>
      <c r="J6" s="52" t="s">
        <v>73</v>
      </c>
      <c r="K6" s="49" t="s">
        <v>64</v>
      </c>
      <c r="L6" s="53" t="s">
        <v>70</v>
      </c>
      <c r="M6" s="1" t="s">
        <v>60</v>
      </c>
      <c r="N6" s="50"/>
      <c r="O6" s="51"/>
      <c r="P6" s="1" t="s">
        <v>54</v>
      </c>
      <c r="Q6" s="28"/>
      <c r="R6" s="29">
        <v>7.95</v>
      </c>
      <c r="S6" s="30">
        <v>11.28</v>
      </c>
      <c r="T6" s="31">
        <v>11.28</v>
      </c>
      <c r="U6" s="32">
        <v>11.28</v>
      </c>
      <c r="V6" s="1" t="s">
        <v>59</v>
      </c>
      <c r="W6" s="44">
        <v>45</v>
      </c>
      <c r="X6" s="44">
        <v>39</v>
      </c>
      <c r="Y6" s="44">
        <v>18</v>
      </c>
      <c r="Z6" s="29"/>
      <c r="AA6" s="38">
        <v>1</v>
      </c>
      <c r="AB6" s="47">
        <f t="shared" si="5"/>
        <v>3.2000000000000001E-2</v>
      </c>
      <c r="AC6" s="34">
        <f t="shared" si="6"/>
        <v>2031</v>
      </c>
      <c r="AD6" s="1">
        <v>3700</v>
      </c>
      <c r="AE6" s="35">
        <f t="shared" si="7"/>
        <v>1.82</v>
      </c>
      <c r="AF6" s="1" t="s">
        <v>65</v>
      </c>
      <c r="AG6" s="36">
        <v>0.27300000000000002</v>
      </c>
      <c r="AH6" s="35">
        <f t="shared" si="8"/>
        <v>3.08</v>
      </c>
      <c r="AI6" s="35">
        <f t="shared" si="9"/>
        <v>16.18</v>
      </c>
      <c r="AJ6" s="36">
        <v>0.05</v>
      </c>
      <c r="AK6" s="35">
        <f t="shared" si="0"/>
        <v>1.43</v>
      </c>
      <c r="AL6" s="36">
        <v>0.06</v>
      </c>
      <c r="AM6" s="35">
        <f t="shared" si="1"/>
        <v>1.71</v>
      </c>
      <c r="AN6" s="36">
        <v>0.1</v>
      </c>
      <c r="AO6" s="35">
        <f t="shared" si="2"/>
        <v>2.86</v>
      </c>
      <c r="AP6" s="35">
        <f t="shared" si="10"/>
        <v>1.07</v>
      </c>
      <c r="AQ6" s="1"/>
      <c r="AR6" s="36"/>
      <c r="AS6" s="35">
        <f t="shared" si="3"/>
        <v>0</v>
      </c>
      <c r="AT6" s="1"/>
      <c r="AU6" s="36"/>
      <c r="AV6" s="35">
        <f t="shared" si="11"/>
        <v>0</v>
      </c>
      <c r="AW6" s="35">
        <f t="shared" si="12"/>
        <v>7.07</v>
      </c>
      <c r="AX6" s="35">
        <f t="shared" si="4"/>
        <v>23.25</v>
      </c>
      <c r="AY6" s="37">
        <f t="shared" si="13"/>
        <v>0.1862</v>
      </c>
      <c r="AZ6" s="32">
        <v>28.57</v>
      </c>
      <c r="BA6" s="35">
        <v>30</v>
      </c>
      <c r="BB6" s="32">
        <v>59.99</v>
      </c>
      <c r="BC6" s="37">
        <f t="shared" si="14"/>
        <v>0.49990000000000001</v>
      </c>
      <c r="BD6" s="38">
        <v>367</v>
      </c>
    </row>
    <row r="7" spans="1:56" ht="60" customHeight="1">
      <c r="A7" s="27">
        <v>6</v>
      </c>
      <c r="B7" s="1"/>
      <c r="C7" s="1"/>
      <c r="D7" s="1" t="s">
        <v>4</v>
      </c>
      <c r="E7" s="1"/>
      <c r="F7" s="1" t="s">
        <v>3</v>
      </c>
      <c r="G7" s="1" t="s">
        <v>61</v>
      </c>
      <c r="H7" s="1" t="s">
        <v>62</v>
      </c>
      <c r="I7" s="1" t="s">
        <v>62</v>
      </c>
      <c r="J7" s="1" t="s">
        <v>63</v>
      </c>
      <c r="K7" s="49" t="s">
        <v>64</v>
      </c>
      <c r="L7" s="53" t="s">
        <v>71</v>
      </c>
      <c r="M7" s="1" t="s">
        <v>60</v>
      </c>
      <c r="N7" s="50"/>
      <c r="O7" s="51"/>
      <c r="P7" s="1" t="s">
        <v>54</v>
      </c>
      <c r="Q7" s="28"/>
      <c r="R7" s="29">
        <v>7.95</v>
      </c>
      <c r="S7" s="30">
        <v>11.28</v>
      </c>
      <c r="T7" s="31">
        <v>11.28</v>
      </c>
      <c r="U7" s="32">
        <v>11.28</v>
      </c>
      <c r="V7" s="1" t="s">
        <v>59</v>
      </c>
      <c r="W7" s="44">
        <v>45</v>
      </c>
      <c r="X7" s="44">
        <v>39</v>
      </c>
      <c r="Y7" s="44">
        <v>18</v>
      </c>
      <c r="Z7" s="29"/>
      <c r="AA7" s="38">
        <v>1</v>
      </c>
      <c r="AB7" s="47">
        <f t="shared" si="5"/>
        <v>3.2000000000000001E-2</v>
      </c>
      <c r="AC7" s="34">
        <f t="shared" si="6"/>
        <v>2031</v>
      </c>
      <c r="AD7" s="1">
        <v>3700</v>
      </c>
      <c r="AE7" s="35">
        <f t="shared" si="7"/>
        <v>1.82</v>
      </c>
      <c r="AF7" s="1" t="s">
        <v>65</v>
      </c>
      <c r="AG7" s="36">
        <v>0.27300000000000002</v>
      </c>
      <c r="AH7" s="35">
        <f t="shared" si="8"/>
        <v>3.08</v>
      </c>
      <c r="AI7" s="35">
        <f t="shared" si="9"/>
        <v>16.18</v>
      </c>
      <c r="AJ7" s="36">
        <v>0.05</v>
      </c>
      <c r="AK7" s="35">
        <f t="shared" si="0"/>
        <v>1.43</v>
      </c>
      <c r="AL7" s="36">
        <v>0.06</v>
      </c>
      <c r="AM7" s="35">
        <f t="shared" si="1"/>
        <v>1.71</v>
      </c>
      <c r="AN7" s="36">
        <v>0.1</v>
      </c>
      <c r="AO7" s="35">
        <f t="shared" si="2"/>
        <v>2.86</v>
      </c>
      <c r="AP7" s="35">
        <f t="shared" si="10"/>
        <v>1.07</v>
      </c>
      <c r="AQ7" s="1"/>
      <c r="AR7" s="36"/>
      <c r="AS7" s="35">
        <f t="shared" si="3"/>
        <v>0</v>
      </c>
      <c r="AT7" s="1"/>
      <c r="AU7" s="36"/>
      <c r="AV7" s="35">
        <f t="shared" si="11"/>
        <v>0</v>
      </c>
      <c r="AW7" s="35">
        <f t="shared" si="12"/>
        <v>7.07</v>
      </c>
      <c r="AX7" s="35">
        <f t="shared" si="4"/>
        <v>23.25</v>
      </c>
      <c r="AY7" s="37">
        <f t="shared" si="13"/>
        <v>0.1862</v>
      </c>
      <c r="AZ7" s="32">
        <v>28.57</v>
      </c>
      <c r="BA7" s="35">
        <v>30</v>
      </c>
      <c r="BB7" s="32">
        <v>59.99</v>
      </c>
      <c r="BC7" s="37">
        <f t="shared" si="14"/>
        <v>0.49990000000000001</v>
      </c>
      <c r="BD7" s="38">
        <v>139</v>
      </c>
    </row>
  </sheetData>
  <sheetProtection insertRows="0" deleteRows="0" sort="0"/>
  <protectedRanges>
    <protectedRange sqref="AZ1 L2:M7 L8:BA248 A2:J248 O2:BD7" name="Range1"/>
    <protectedRange sqref="K2:K253" name="Range1_1"/>
    <protectedRange sqref="N2:N7" name="Range1_2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V2:V7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2026-01-22T03:26:07Z</dcterms:modified>
</cp:coreProperties>
</file>