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D0B6CCFA-A24E-49E7-A823-2F8BFF5E5B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'[2]other data'!$I$3:$I$249</definedName>
    <definedName name="crs">'[9]SUBCATS INTERNAL USE'!$A$3:$C$1000</definedName>
    <definedName name="Cycle">[6]Lists!$E$6:$E$30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iffgrp">'[2]diff group head'!$A$2:$A$47</definedName>
    <definedName name="DIFFS">'[2]other data'!$AF$2:$AF$13</definedName>
    <definedName name="division">'[10]X-PORTS'!$K$4:$K$12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FASHION">[11]LIST!$E$2:$E$7</definedName>
    <definedName name="Feature1_Range">[4]Mapping!$AG$2:$AG$25</definedName>
    <definedName name="Feature10_Range">[12]Mapping!$AP$2:$AP$17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[4]Mapping!$L$2:$L$10</definedName>
    <definedName name="FIFRAExemption_Range">[4]Mapping!$N$2:$N$3</definedName>
    <definedName name="foam">[7]Sheet1!$EC$2:$EC$3</definedName>
    <definedName name="FOBCostPerPiece">#REF!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[11]LIST!$G$2:$G$7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[11]LIST!$C$2:$C$7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PACK">[7]Sheet1!$EE$2:$EE$3</definedName>
    <definedName name="PackageType">'[3]1-Import Product Data Sheet'!$L$102:$L$131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o_type">'[2]other data'!$AU$2:$AU$11</definedName>
    <definedName name="PORT_IFF">[13]a!$A$10:$B$35</definedName>
    <definedName name="ports">'[10]X-PORTS'!$D$4:$D$33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PRICE">[11]LIST!$B$2:$B$6</definedName>
    <definedName name="Prints">#REF!</definedName>
    <definedName name="QSFOB">[14]Q1!$C$38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[4]Mapping!$BB$2:$BB$3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PORTS">'[10]X-PORTS'!$I$5:$I$7</definedName>
    <definedName name="VendorType">'[5]Hardline Drop down'!$F$5:$F$8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8" l="1"/>
  <c r="BC2" i="8" l="1"/>
  <c r="AT2" i="8"/>
  <c r="AQ2" i="8"/>
  <c r="AN2" i="8"/>
  <c r="AL2" i="8"/>
  <c r="AJ2" i="8"/>
  <c r="AD2" i="8"/>
  <c r="AE2" i="8" s="1"/>
  <c r="AG2" i="8" s="1"/>
  <c r="U2" i="8"/>
  <c r="AU2" i="8" l="1"/>
  <c r="AV2" i="8" s="1"/>
  <c r="AW2" i="8" s="1"/>
  <c r="BB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<sst xmlns="http://schemas.openxmlformats.org/spreadsheetml/2006/main" count="70" uniqueCount="70">
  <si>
    <t>Brand</t>
  </si>
  <si>
    <t>Package Type</t>
  </si>
  <si>
    <t>Licensor</t>
  </si>
  <si>
    <t>THROW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</si>
  <si>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</si>
  <si>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</si>
  <si>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</si>
  <si>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</si>
  <si>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</si>
  <si>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</si>
  <si>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</si>
  <si>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</si>
  <si>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</si>
  <si>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</si>
  <si>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</si>
  <si>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</si>
  <si>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</si>
  <si>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</si>
  <si>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</si>
  <si>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</si>
  <si>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</si>
  <si>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</si>
  <si>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</si>
  <si>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</si>
  <si>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</si>
  <si>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</si>
  <si>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</si>
  <si>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</si>
  <si>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</si>
  <si>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</si>
  <si>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</si>
  <si>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</si>
  <si>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</si>
  <si>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</si>
  <si>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</si>
  <si>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</si>
  <si>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</si>
  <si>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</si>
  <si>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</si>
  <si>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</si>
  <si>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</si>
  <si>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</si>
  <si>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</si>
  <si>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</si>
  <si>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</si>
  <si>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</si>
  <si>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</si>
  <si>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</si>
  <si>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</si>
  <si>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</si>
  <si>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</si>
  <si>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</si>
  <si>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Carton</t>
  </si>
  <si>
    <t>Description-Short</t>
  </si>
  <si>
    <t>Unit of Measure</t>
  </si>
  <si>
    <t>Material-Short</t>
  </si>
  <si>
    <t>Additional Customer Price</t>
  </si>
  <si>
    <t>Additional Customer Item#</t>
  </si>
  <si>
    <t>Ultra Cozy Throw</t>
  </si>
  <si>
    <t>Ultra Cozy Reversible Jacquard Feathersoft Throw</t>
  </si>
  <si>
    <t>100%polyester feathersoft jacquard knit, 1135g/pc
Packaging: Folded with ribbon+insert, in single wall PDQ</t>
  </si>
  <si>
    <t>Throw Blanket of 100%polyester</t>
  </si>
  <si>
    <t>50x70"</t>
  </si>
  <si>
    <t>6301.40.0020</t>
  </si>
  <si>
    <t>Normal</t>
    <phoneticPr fontId="11" type="noConversion"/>
  </si>
  <si>
    <t>714670</t>
    <phoneticPr fontId="11" type="noConversion"/>
  </si>
  <si>
    <t>730394</t>
    <phoneticPr fontId="11" type="noConversion"/>
  </si>
  <si>
    <t>61.76</t>
    <phoneticPr fontId="11" type="noConversion"/>
  </si>
  <si>
    <t>Purple Stripe/Navy Stripe/Pink Checkboard/Grey</t>
    <phoneticPr fontId="11" type="noConversion"/>
  </si>
  <si>
    <t>ALDI90-1833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</si>
</sst>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\ ;[Red]\([$$-481]#,##0.00\)"/>
    <numFmt numFmtId="184" formatCode="_(* #,##0_);_(* \(#,##0\);_(* &quot;-&quot;??_);_(@_)"/>
    <numFmt numFmtId="185" formatCode="\$#,##0.00;\-\$#,##0.00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82" fontId="9" fillId="0" borderId="0"/>
    <xf numFmtId="182" fontId="10" fillId="0" borderId="0">
      <alignment vertical="center"/>
    </xf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8" fontId="7" fillId="5" borderId="2" xfId="1" applyNumberFormat="1" applyFont="1" applyFill="1" applyBorder="1" applyAlignment="1">
      <alignment wrapText="1"/>
    </xf>
    <xf numFmtId="184" fontId="0" fillId="0" borderId="1" xfId="7" applyNumberFormat="1" applyFont="1" applyBorder="1" applyAlignment="1">
      <alignment wrapText="1"/>
    </xf>
    <xf numFmtId="10" fontId="0" fillId="6" borderId="1" xfId="8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49" fontId="0" fillId="0" borderId="0" xfId="0" applyNumberFormat="1" applyAlignment="1">
      <alignment wrapText="1"/>
    </xf>
    <xf numFmtId="49" fontId="1" fillId="8" borderId="1" xfId="0" applyNumberFormat="1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wrapText="1"/>
    </xf>
    <xf numFmtId="49" fontId="0" fillId="6" borderId="1" xfId="0" applyNumberFormat="1" applyFill="1" applyBorder="1" applyAlignment="1">
      <alignment wrapText="1"/>
    </xf>
    <xf numFmtId="185" fontId="2" fillId="6" borderId="1" xfId="0" applyNumberFormat="1" applyFont="1" applyFill="1" applyBorder="1" applyAlignment="1">
      <alignment wrapText="1"/>
    </xf>
    <xf numFmtId="0" fontId="3" fillId="9" borderId="1" xfId="0" applyFont="1" applyFill="1" applyBorder="1"/>
  </cellXfs>
  <cellStyles count="11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4 2 14" xfId="9" xr:uid="{3B6D25F8-588D-4E76-91D5-CD6B9DF301E0}"/>
    <cellStyle name="Normal 35" xfId="10" xr:uid="{E0AA482E-ACB6-4AD1-8C2D-D71FF6F97077}"/>
    <cellStyle name="Percent 2" xfId="6" xr:uid="{E70589B9-27E6-48C2-9E75-E5CCCEF28152}"/>
    <cellStyle name="Style 1" xfId="3" xr:uid="{F4609D05-B161-47A5-8040-F8D4BA086F06}"/>
    <cellStyle name="百分比" xfId="8" builtinId="5"/>
    <cellStyle name="常规" xfId="0" builtinId="0"/>
    <cellStyle name="千位分隔" xfId="7" builtinId="3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G2"/>
  <sheetViews>
    <sheetView tabSelected="1" workbookViewId="0">
      <selection activeCell="H17" sqref="H1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5" width="7.85546875" style="3" customWidth="1"/>
    <col min="6" max="6" width="11.28515625" style="3" customWidth="1"/>
    <col min="7" max="7" width="7.5703125" style="3" customWidth="1"/>
    <col min="8" max="8" width="25.28515625" style="3" customWidth="1"/>
    <col min="9" max="9" width="16" style="3" customWidth="1"/>
    <col min="10" max="10" width="33.85546875" style="3" customWidth="1"/>
    <col min="11" max="11" width="18.28515625" style="48" customWidth="1"/>
    <col min="12" max="12" width="7" style="3" customWidth="1"/>
    <col min="13" max="13" width="12.28515625" style="3" customWidth="1"/>
    <col min="14" max="14" width="6.140625" style="3" customWidth="1"/>
    <col min="15" max="15" width="11.85546875" style="3" customWidth="1"/>
    <col min="16" max="16" width="12.85546875" style="3" customWidth="1"/>
    <col min="17" max="17" width="14.7109375" style="54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5" customWidth="1"/>
    <col min="31" max="31" width="9.85546875" style="7" customWidth="1"/>
    <col min="32" max="32" width="7.85546875" style="3" customWidth="1"/>
    <col min="33" max="33" width="8.85546875" style="6" customWidth="1"/>
    <col min="34" max="34" width="12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3" customWidth="1"/>
    <col min="49" max="50" width="9.140625" style="3"/>
    <col min="51" max="51" width="10.140625" style="6" customWidth="1"/>
    <col min="52" max="52" width="10" style="6" customWidth="1"/>
    <col min="53" max="53" width="9.140625" style="6"/>
    <col min="54" max="55" width="10.140625" style="3" bestFit="1" customWidth="1"/>
    <col min="56" max="57" width="11.140625" style="3" bestFit="1" customWidth="1"/>
    <col min="58" max="58" width="11.5703125" style="3" bestFit="1" customWidth="1"/>
    <col min="59" max="59" width="9" style="3" bestFit="1" customWidth="1"/>
    <col min="60" max="16384" width="9.140625" style="3"/>
  </cols>
  <sheetData>
    <row r="1" spans="1:59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51</v>
      </c>
      <c r="G1" s="38" t="s">
        <v>8</v>
      </c>
      <c r="H1" s="12" t="s">
        <v>9</v>
      </c>
      <c r="I1" s="37" t="s">
        <v>53</v>
      </c>
      <c r="J1" s="12" t="s">
        <v>10</v>
      </c>
      <c r="K1" s="37" t="s">
        <v>55</v>
      </c>
      <c r="L1" s="12" t="s">
        <v>11</v>
      </c>
      <c r="M1" s="12" t="s">
        <v>12</v>
      </c>
      <c r="N1" s="38" t="s">
        <v>13</v>
      </c>
      <c r="O1" s="38" t="s">
        <v>57</v>
      </c>
      <c r="P1" s="38" t="s">
        <v>14</v>
      </c>
      <c r="Q1" s="55" t="s">
        <v>15</v>
      </c>
      <c r="R1" s="37" t="s">
        <v>54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20</v>
      </c>
      <c r="X1" s="19" t="s">
        <v>1</v>
      </c>
      <c r="Y1" s="41" t="s">
        <v>21</v>
      </c>
      <c r="Z1" s="41" t="s">
        <v>22</v>
      </c>
      <c r="AA1" s="41" t="s">
        <v>23</v>
      </c>
      <c r="AB1" s="20" t="s">
        <v>24</v>
      </c>
      <c r="AC1" s="21" t="s">
        <v>25</v>
      </c>
      <c r="AD1" s="46" t="s">
        <v>26</v>
      </c>
      <c r="AE1" s="22" t="s">
        <v>27</v>
      </c>
      <c r="AF1" s="11" t="s">
        <v>28</v>
      </c>
      <c r="AG1" s="23" t="s">
        <v>29</v>
      </c>
      <c r="AH1" s="11" t="s">
        <v>30</v>
      </c>
      <c r="AI1" s="24" t="s">
        <v>31</v>
      </c>
      <c r="AJ1" s="25" t="s">
        <v>32</v>
      </c>
      <c r="AK1" s="24" t="s">
        <v>33</v>
      </c>
      <c r="AL1" s="23" t="s">
        <v>34</v>
      </c>
      <c r="AM1" s="43" t="s">
        <v>35</v>
      </c>
      <c r="AN1" s="23" t="s">
        <v>36</v>
      </c>
      <c r="AO1" s="19" t="s">
        <v>37</v>
      </c>
      <c r="AP1" s="24" t="s">
        <v>38</v>
      </c>
      <c r="AQ1" s="23" t="s">
        <v>39</v>
      </c>
      <c r="AR1" s="19" t="s">
        <v>40</v>
      </c>
      <c r="AS1" s="24" t="s">
        <v>41</v>
      </c>
      <c r="AT1" s="23" t="s">
        <v>42</v>
      </c>
      <c r="AU1" s="23" t="s">
        <v>43</v>
      </c>
      <c r="AV1" s="26" t="s">
        <v>44</v>
      </c>
      <c r="AW1" s="26" t="s">
        <v>45</v>
      </c>
      <c r="AX1" s="44" t="s">
        <v>46</v>
      </c>
      <c r="AY1" s="50" t="s">
        <v>56</v>
      </c>
      <c r="AZ1" s="11" t="s">
        <v>47</v>
      </c>
      <c r="BA1" s="11" t="s">
        <v>48</v>
      </c>
      <c r="BB1" s="27" t="s">
        <v>49</v>
      </c>
      <c r="BC1" s="27" t="s">
        <v>50</v>
      </c>
    </row>
    <row r="2" spans="1:59" ht="75">
      <c r="A2" s="28">
        <v>5</v>
      </c>
      <c r="B2" s="1"/>
      <c r="C2" s="1"/>
      <c r="D2" s="1" t="s">
        <v>4</v>
      </c>
      <c r="E2" s="1"/>
      <c r="F2" s="1" t="s">
        <v>3</v>
      </c>
      <c r="G2" s="1"/>
      <c r="H2" s="1" t="s">
        <v>59</v>
      </c>
      <c r="I2" s="1" t="s">
        <v>58</v>
      </c>
      <c r="J2" s="1" t="s">
        <v>60</v>
      </c>
      <c r="K2" s="49" t="s">
        <v>61</v>
      </c>
      <c r="L2" s="1" t="s">
        <v>62</v>
      </c>
      <c r="M2" s="53" t="s">
        <v>68</v>
      </c>
      <c r="N2" s="56" t="s">
        <v>66</v>
      </c>
      <c r="O2" s="56" t="s">
        <v>65</v>
      </c>
      <c r="P2" s="59" t="s">
        <v>69</v>
      </c>
      <c r="Q2" s="57"/>
      <c r="R2" s="1" t="s">
        <v>52</v>
      </c>
      <c r="S2" s="29"/>
      <c r="T2" s="30"/>
      <c r="U2" s="31" t="str">
        <f t="shared" ref="U2" si="0">IF(ISERROR(S2/T2),"",S2/T2)</f>
        <v/>
      </c>
      <c r="V2" s="32"/>
      <c r="W2" s="9"/>
      <c r="X2" s="53" t="s">
        <v>64</v>
      </c>
      <c r="Y2" s="42">
        <v>75</v>
      </c>
      <c r="Z2" s="42">
        <v>42</v>
      </c>
      <c r="AA2" s="42">
        <v>40</v>
      </c>
      <c r="AB2" s="30">
        <v>2</v>
      </c>
      <c r="AC2" s="10">
        <v>1</v>
      </c>
      <c r="AD2" s="47">
        <f t="shared" ref="AD2" si="1">IF(Y2="","",Y2*Z2*AA2/1000000)</f>
        <v>0.126</v>
      </c>
      <c r="AE2" s="33">
        <f t="shared" ref="AE2" si="2">IF(AC2="","",65/AD2*AC2)</f>
        <v>516</v>
      </c>
      <c r="AF2" s="1"/>
      <c r="AG2" s="34">
        <f t="shared" ref="AG2" si="3">IF(ISERROR(AF2/AE2),"",AF2/AE2)</f>
        <v>0</v>
      </c>
      <c r="AH2" s="1" t="s">
        <v>63</v>
      </c>
      <c r="AI2" s="35">
        <f t="shared" ref="AI2" si="4">8.5%+20%</f>
        <v>0.28499999999999998</v>
      </c>
      <c r="AJ2" s="34">
        <f t="shared" ref="AJ2" si="5">IF(ISERROR(V2*AI2),"",V2*AI2)</f>
        <v>0</v>
      </c>
      <c r="AK2" s="35"/>
      <c r="AL2" s="34">
        <f t="shared" ref="AL2" si="6">IF(ISERROR(AX2*AK2),"",AX2*AK2)</f>
        <v>0</v>
      </c>
      <c r="AM2" s="35"/>
      <c r="AN2" s="34">
        <f t="shared" ref="AN2" si="7">IF(ISERROR(AX2*AM2),"",AX2*AM2)</f>
        <v>0</v>
      </c>
      <c r="AO2" s="1"/>
      <c r="AP2" s="35"/>
      <c r="AQ2" s="34">
        <f t="shared" ref="AQ2" si="8">IF(ISERROR(AX2*AP2),"",AX2*AP2)</f>
        <v>0</v>
      </c>
      <c r="AR2" s="9"/>
      <c r="AS2" s="35"/>
      <c r="AT2" s="34">
        <f t="shared" ref="AT2" si="9">IF(ISERROR(AX2*AS2),"",AX2*AS2)</f>
        <v>0</v>
      </c>
      <c r="AU2" s="34">
        <f t="shared" ref="AU2" si="10">IF(ISERROR(AL2+AN2+AQ2+AT2),"",AL2+AN2+AQ2+AT2)</f>
        <v>0</v>
      </c>
      <c r="AV2" s="34">
        <f t="shared" ref="AV2" si="11">IF(ISERROR(V2+AU2),"",V2+AU2)</f>
        <v>0</v>
      </c>
      <c r="AW2" s="36">
        <f t="shared" ref="AW2" si="12">IF(ISERROR((AX2-AV2)/AX2),"",(AX2-AV2)/AX2)</f>
        <v>1</v>
      </c>
      <c r="AX2" s="58" t="s">
        <v>67</v>
      </c>
      <c r="AY2" s="9"/>
      <c r="AZ2" s="9"/>
      <c r="BA2" s="10"/>
      <c r="BB2" s="34">
        <f t="shared" ref="BB2" si="13">IF(ISERROR(AV2*BA2),"",AV2*BA2)</f>
        <v>0</v>
      </c>
      <c r="BC2" s="34">
        <f t="shared" ref="BC2" si="14">IF(ISERROR(AX2*BA2),"",AX2*BA2)</f>
        <v>0</v>
      </c>
      <c r="BD2" s="9"/>
      <c r="BE2" s="9"/>
      <c r="BF2" s="52"/>
      <c r="BG2" s="51"/>
    </row>
  </sheetData>
  <sheetProtection insertRows="0" deleteRows="0" sort="0"/>
  <protectedRanges>
    <protectedRange sqref="L3:N236 AZ1 BA2 AM1:AN1 A3:J236 P3:AU236 Q2:AX2 L2:O2 A2:C2 E2:J2" name="Range1"/>
    <protectedRange sqref="K2:K243" name="Range1_1"/>
    <protectedRange sqref="AY2:AY238" name="Range1_2"/>
    <protectedRange sqref="O3:O238" name="Range1_3"/>
    <protectedRange sqref="D2" name="Range1_4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65B5675-627F-44FF-8E56-11613DCE8A38}">
          <x14:formula1>
            <xm:f>#REF!</xm:f>
          </x14:formula1>
          <xm:sqref>R2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2026-01-08T01:59:22Z</dcterms:modified>
</cp:coreProperties>
</file>