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新建文件夹\"/>
    </mc:Choice>
  </mc:AlternateContent>
  <bookViews>
    <workbookView xWindow="0" yWindow="0" windowWidth="28800" windowHeight="12450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[1]Flow!$AB$27:$AB$28,[1]Flow!$AB$39:$AB$43,[1]Flow!$AB$64:$AB$65,[1]Flow!$AB$93:$AB$94,[1]Flow!$AB$103:$AB$105,[1]Flow!$AB$116:$AB$117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C">#REF!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DUL">#REF!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LK">#REF!</definedName>
    <definedName name="BRAND">[7]LIST!$D$2:$D$7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[8]Sheet1!$DW$2:$DW$3</definedName>
    <definedName name="chargeback">'[2]other data'!$B$2:$B$6</definedName>
    <definedName name="CL">#REF!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'[9]x-Lists'!$AB$2:$AB$18</definedName>
    <definedName name="colour">[8]Sheet1!$EH$2:$EH$3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'[10]SUBCATS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'[10]SUBCATS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esignStrat">[11]Info!$F$3:$F$5</definedName>
    <definedName name="diffgrp">'[2]diff group head'!$A$2:$A$47</definedName>
    <definedName name="DIFFS">'[2]other data'!$AF$2:$AF$13</definedName>
    <definedName name="division">'[12]X-PORTS'!$K$4:$K$12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[7]LIST!$E$2:$E$7</definedName>
    <definedName name="Feature1_Range">[4]Mapping!$AG$2:$AG$25</definedName>
    <definedName name="Feature10_Range">[13]Mapping!$AP$2:$AP$17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[13]Mapping!$AM$2:$AM$21</definedName>
    <definedName name="Feature8_Range">[13]Mapping!$AN$2:$AN$9</definedName>
    <definedName name="Feature9_Range">[13]Mapping!$AO$2:$AO$5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[8]Sheet1!$EC$2:$EC$3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[7]LIST!$G$2:$G$7</definedName>
    <definedName name="JLA">#REF!</definedName>
    <definedName name="KD">[8]Sheet1!$DS$2:$DS$2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[7]LIST!$C$2:$C$7</definedName>
    <definedName name="Lighting_or_Candleholders">#REF!</definedName>
    <definedName name="LOCALIZATION__PRICEPOINT">'[9]x-Lists'!$Z$2:$Z$4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[8]Sheet1!$EA$2:$EA$3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M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[8]Sheet1!$EE$2:$EE$3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kgFormat">[11]Info!$E$2:$E$49</definedName>
    <definedName name="po_type">'[2]other data'!$AU$2:$AU$11</definedName>
    <definedName name="PORT_IFF">[14]a!$A$10:$B$35</definedName>
    <definedName name="ports">'[12]X-PORTS'!$D$4:$D$33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[7]LIST!$B$2:$B$6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'[10]DOMESTIC Worksheet'!$AG$3:$AG$12</definedName>
    <definedName name="RUG">#REF!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'[9]x-Lists'!$AQ$2:$AQ$12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OWL">#REF!</definedName>
    <definedName name="TREATMENT">'[9]x-Lists'!$AR$2:$AR$23</definedName>
    <definedName name="UDA3A">'[2]other data'!$AY$2:$AY$4</definedName>
    <definedName name="UDA3B">'[2]other data'!$AZ$2:$AZ$6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'[12]X-PORTS'!$I$5:$I$7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[8]Sheet1!$EG$2:$EG$3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  <definedName name="YOUT">#REF!</definedName>
  </definedNames>
  <calcPr calcId="152511" iterate="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" i="8" l="1"/>
  <c r="AH2" i="8" l="1"/>
  <c r="AP2" i="8" l="1"/>
  <c r="BA2" i="8"/>
  <c r="AS2" i="8"/>
  <c r="AM2" i="8"/>
  <c r="AK2" i="8"/>
  <c r="AC2" i="8"/>
  <c r="AD2" i="8" s="1"/>
  <c r="AF2" i="8" s="1"/>
  <c r="T2" i="8"/>
  <c r="U2" i="8" s="1"/>
  <c r="AI2" i="8" l="1"/>
  <c r="AT2" i="8"/>
  <c r="AU2" i="8" l="1"/>
  <c r="AZ2" i="8" s="1"/>
  <c r="AV2" i="8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[JLA FOB Price Quote (Value)]*[DA %]</t>
        </r>
      </text>
    </comment>
    <comment ref="AM1" authorId="0" shapeId="0">
      <text>
        <r>
          <rPr>
            <sz val="11"/>
            <rFont val="Calibri"/>
            <family val="2"/>
          </rPr>
          <t>[JLA FOB Price Quote (Value)]*[Rebate/Co-op %]</t>
        </r>
      </text>
    </comment>
    <comment ref="AP1" authorId="0" shapeId="0">
      <text>
        <r>
          <rPr>
            <sz val="11"/>
            <rFont val="Calibri"/>
            <family val="2"/>
          </rPr>
          <t>[JLA FOB Price Quote (Value)]*[Load 1 %]</t>
        </r>
      </text>
    </comment>
    <comment ref="AS1" authorId="0" shapeId="0">
      <text>
        <r>
          <rPr>
            <sz val="11"/>
            <rFont val="Calibri"/>
            <family val="2"/>
          </rPr>
          <t>[JLA FOB Price Quote (Value)]*[Load 2 %]</t>
        </r>
      </text>
    </comment>
    <comment ref="AT1" authorId="0" shapeId="0">
      <text>
        <r>
          <rPr>
            <sz val="11"/>
            <rFont val="Calibri"/>
            <family val="2"/>
          </rPr>
          <t>[DA $]+[Rebate/Co-op $]+[Load 1 $]+[Load 2 $]</t>
        </r>
      </text>
    </comment>
    <comment ref="AU1" authorId="0" shapeId="0">
      <text>
        <r>
          <rPr>
            <sz val="11"/>
            <rFont val="Calibri"/>
            <family val="2"/>
          </rPr>
          <t>[FOB Cost $ (Value)]+[DI 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Z1" authorId="0" shapeId="0">
      <text>
        <r>
          <rPr>
            <sz val="11"/>
            <rFont val="Calibri"/>
            <family val="2"/>
          </rPr>
          <t>[FOB Cost with Load $]*[Total Quantity]</t>
        </r>
      </text>
    </comment>
    <comment ref="BA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<sst xmlns="http://schemas.openxmlformats.org/spreadsheetml/2006/main" count="65" uniqueCount="64">
  <si>
    <t>Brand</t>
  </si>
  <si>
    <t>Package Type</t>
  </si>
  <si>
    <t>Licensor</t>
  </si>
  <si>
    <t>Normal</t>
  </si>
  <si>
    <t>THROW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</si>
  <si>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</si>
  <si>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</si>
  <si>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</si>
  <si>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</si>
  <si>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</si>
  <si>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</si>
  <si>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</si>
  <si>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</si>
  <si>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</si>
  <si>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</si>
  <si>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</si>
  <si>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</si>
  <si>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</si>
  <si>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</si>
  <si>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</si>
  <si>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</si>
  <si>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</si>
  <si>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</si>
  <si>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</si>
  <si>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</si>
  <si>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</si>
  <si>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</si>
  <si>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</si>
  <si>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</si>
  <si>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</si>
  <si>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</si>
  <si>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</si>
  <si>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</si>
  <si>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</si>
  <si>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</si>
  <si>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</si>
  <si>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</si>
  <si>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</si>
  <si>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</si>
  <si>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</si>
  <si>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</si>
  <si>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</si>
  <si>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</si>
  <si>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</si>
  <si>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</si>
  <si>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</si>
  <si>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</si>
  <si>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</si>
  <si>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</si>
  <si>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</si>
  <si>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</si>
  <si>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</si>
  <si>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</si>
  <si>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</si>
  <si>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Shanghai, China</t>
  </si>
  <si>
    <t>Material-Short</t>
  </si>
  <si>
    <t>Testing</t>
  </si>
  <si>
    <t>Solid</t>
  </si>
  <si>
    <t>Blanket throw of 100% polyester knitted fabric</t>
  </si>
  <si>
    <t>50x60"</t>
  </si>
  <si>
    <t>6301.40.0020</t>
  </si>
  <si>
    <t>Carved Waffle Plush Boxed Throw</t>
  </si>
  <si>
    <t>100%polyester 260gsm backprinted carved waffle plush, 1" self hem.
Packaging: Folded with ribbon+insert in gift box(no-lid)</t>
  </si>
  <si>
    <t>FD50-570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</si>
</sst>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  <numFmt numFmtId="181" formatCode="0.000"/>
    <numFmt numFmtId="183" formatCode="[$$-409]#,##0.000;\-[$$-409]#,##0.000"/>
    <numFmt numFmtId="187" formatCode="[$$-409]#,##0.00"/>
    <numFmt numFmtId="189" formatCode="&quot;$&quot;#,##0.000"/>
    <numFmt numFmtId="190" formatCode="[$$-409]#,##0.000_ ;\-[$$-409]#,##0.000\ "/>
    <numFmt numFmtId="191" formatCode="0.0_ "/>
  </numFmts>
  <fonts count="1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Calibri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3" fontId="10" fillId="0" borderId="0"/>
    <xf numFmtId="183" fontId="11" fillId="0" borderId="0">
      <alignment vertical="center"/>
    </xf>
    <xf numFmtId="183" fontId="3" fillId="0" borderId="0"/>
    <xf numFmtId="183" fontId="3" fillId="0" borderId="0"/>
    <xf numFmtId="183" fontId="3" fillId="0" borderId="0" applyProtection="0"/>
    <xf numFmtId="183" fontId="9" fillId="0" borderId="0"/>
    <xf numFmtId="187" fontId="9" fillId="0" borderId="0"/>
    <xf numFmtId="187" fontId="9" fillId="0" borderId="0"/>
    <xf numFmtId="183" fontId="12" fillId="0" borderId="0">
      <alignment vertical="center"/>
    </xf>
    <xf numFmtId="183" fontId="11" fillId="0" borderId="0">
      <alignment vertical="center"/>
    </xf>
    <xf numFmtId="0" fontId="13" fillId="0" borderId="0"/>
    <xf numFmtId="183" fontId="10" fillId="0" borderId="0"/>
    <xf numFmtId="183" fontId="3" fillId="0" borderId="0">
      <alignment vertical="center"/>
    </xf>
    <xf numFmtId="183" fontId="3" fillId="0" borderId="0" applyProtection="0"/>
  </cellStyleXfs>
  <cellXfs count="53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8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179" fontId="1" fillId="4" borderId="1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178" fontId="5" fillId="4" borderId="1" xfId="1" applyNumberFormat="1" applyFont="1" applyFill="1" applyBorder="1" applyAlignment="1">
      <alignment wrapText="1"/>
    </xf>
    <xf numFmtId="178" fontId="1" fillId="7" borderId="2" xfId="0" applyNumberFormat="1" applyFont="1" applyFill="1" applyBorder="1" applyAlignment="1">
      <alignment horizontal="center" wrapText="1"/>
    </xf>
    <xf numFmtId="178" fontId="1" fillId="4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8" fontId="5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8" fontId="5" fillId="6" borderId="1" xfId="1" applyNumberFormat="1" applyFont="1" applyFill="1" applyBorder="1" applyAlignment="1">
      <alignment wrapText="1"/>
    </xf>
    <xf numFmtId="0" fontId="5" fillId="5" borderId="1" xfId="1" applyFont="1" applyFill="1" applyBorder="1" applyAlignment="1">
      <alignment wrapText="1"/>
    </xf>
    <xf numFmtId="178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6" borderId="1" xfId="4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1" fillId="0" borderId="1" xfId="0" applyNumberFormat="1" applyFont="1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10" fontId="6" fillId="0" borderId="0" xfId="0" applyNumberFormat="1" applyFont="1" applyAlignment="1">
      <alignment horizontal="center" wrapText="1"/>
    </xf>
    <xf numFmtId="178" fontId="7" fillId="3" borderId="2" xfId="1" applyNumberFormat="1" applyFont="1" applyFill="1" applyBorder="1" applyAlignment="1">
      <alignment wrapText="1"/>
    </xf>
    <xf numFmtId="181" fontId="0" fillId="0" borderId="0" xfId="0" applyNumberFormat="1" applyAlignment="1">
      <alignment wrapText="1"/>
    </xf>
    <xf numFmtId="181" fontId="5" fillId="0" borderId="1" xfId="1" applyNumberFormat="1" applyFont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horizontal="left" wrapText="1"/>
    </xf>
    <xf numFmtId="189" fontId="0" fillId="0" borderId="2" xfId="0" applyNumberFormat="1" applyBorder="1" applyAlignment="1">
      <alignment wrapText="1"/>
    </xf>
    <xf numFmtId="0" fontId="3" fillId="6" borderId="1" xfId="0" applyFont="1" applyFill="1" applyBorder="1" applyAlignment="1">
      <alignment wrapText="1"/>
    </xf>
  </cellXfs>
  <cellStyles count="21">
    <cellStyle name="Currency 2" xfId="5"/>
    <cellStyle name="Normal 2" xfId="4"/>
    <cellStyle name="Normal 2 18 2" xfId="1"/>
    <cellStyle name="Normal 3 3 14" xfId="7"/>
    <cellStyle name="Normal 3 3 14 3" xfId="18"/>
    <cellStyle name="Normal 58" xfId="15"/>
    <cellStyle name="Normal_CCD-HSN  1.14.11" xfId="19"/>
    <cellStyle name="Percent 2" xfId="6"/>
    <cellStyle name="Style 1" xfId="3"/>
    <cellStyle name="常规" xfId="0" builtinId="0"/>
    <cellStyle name="常规 10 3 3 2" xfId="12"/>
    <cellStyle name="常规 10 4 2" xfId="13"/>
    <cellStyle name="常规 12 2 6" xfId="14"/>
    <cellStyle name="常规 24 2" xfId="17"/>
    <cellStyle name="常规 4 4" xfId="8"/>
    <cellStyle name="常规 4 4 3" xfId="16"/>
    <cellStyle name="样式 1 2" xfId="2"/>
    <cellStyle name="样式 1 2 4 3" xfId="11"/>
    <cellStyle name="样式 1 2 4 3 2" xfId="20"/>
    <cellStyle name="样式 1 3 2 2 2" xfId="10"/>
    <cellStyle name="样式 1 3 2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/John/other_accounts/BBB/Decision%20making%20data%20support/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Documents/JLA/BBB/BBB%20Robert%20Allen/RA%20Fall2010%20BBB%20Order/Anatole/BBB%20ANATOLE%20SET-UP%20ROBERT%20ALLEN%20FINAL%204.29.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eyond%20basic/Documents%20and%20Settings/chenlihui/Local%20Settings/Temporary%20Internet%20Files/OLK9A/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Local%20Settings/Temporary%20Internet%20Files/Content.Outlook/IUZUJE2G/BBB/item%20set%20up/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PORTS"/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Lists"/>
      <sheetName val="SUBCATS INTERNAL USE"/>
      <sheetName val="DOMESTIC Worksheet"/>
    </sheetNames>
    <sheetDataSet>
      <sheetData sheetId="0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CLASSIC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Info"/>
      <sheetName val="Quote_Sheet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</row>
        <row r="103">
          <cell r="L103" t="str">
            <v>•ABNI–Acetate Box No Insert</v>
          </cell>
        </row>
        <row r="104">
          <cell r="L104" t="str">
            <v>•ACCB–Acetate Cover Color Box</v>
          </cell>
        </row>
        <row r="105">
          <cell r="L105" t="str">
            <v>•BB–Brown Box Line Art</v>
          </cell>
        </row>
        <row r="106">
          <cell r="L106" t="str">
            <v>•BBCL–Brown Box with Color Label</v>
          </cell>
        </row>
        <row r="107">
          <cell r="L107" t="str">
            <v>•BC–Blister or Backer Card</v>
          </cell>
        </row>
        <row r="108">
          <cell r="L108" t="str">
            <v>•BWL–Black and White Label</v>
          </cell>
        </row>
        <row r="109">
          <cell r="L109" t="str">
            <v>•BBL–Brown Box line art</v>
          </cell>
        </row>
        <row r="110">
          <cell r="L110" t="str">
            <v>•BWCL–Bulk with Color Label</v>
          </cell>
        </row>
        <row r="111">
          <cell r="L111" t="str">
            <v>•CB–Color Box</v>
          </cell>
        </row>
        <row r="112">
          <cell r="L112" t="str">
            <v>•CBW–Color Box with Window</v>
          </cell>
        </row>
        <row r="113">
          <cell r="L113" t="str">
            <v>•CLR–Color Label with Retail</v>
          </cell>
        </row>
        <row r="114">
          <cell r="L114" t="str">
            <v>•CS–Clam Shell</v>
          </cell>
        </row>
        <row r="115">
          <cell r="L115" t="str">
            <v>•DBC–Double Blister Card</v>
          </cell>
        </row>
        <row r="116">
          <cell r="L116" t="str">
            <v>•DCC–Die Cut Card</v>
          </cell>
        </row>
        <row r="117">
          <cell r="L117" t="str">
            <v>•HC–Header Card</v>
          </cell>
        </row>
        <row r="118">
          <cell r="L118" t="str">
            <v>•HT–Hang Tag</v>
          </cell>
        </row>
        <row r="119">
          <cell r="L119" t="str">
            <v>•I–Insert</v>
          </cell>
        </row>
        <row r="120">
          <cell r="L120" t="str">
            <v>•PARTSP-Partitioned Side Panel</v>
          </cell>
        </row>
        <row r="121">
          <cell r="L121" t="str">
            <v>•PBH–Polybag with Header</v>
          </cell>
        </row>
        <row r="122">
          <cell r="L122" t="str">
            <v>•PBI–Polybag with Insert</v>
          </cell>
        </row>
        <row r="123">
          <cell r="L123" t="str">
            <v>•PSH–Printed Sleeve with Header</v>
          </cell>
        </row>
        <row r="124">
          <cell r="L124" t="str">
            <v>•PSP-Pegged Side Panel</v>
          </cell>
        </row>
        <row r="125">
          <cell r="L125" t="str">
            <v>•SC–Slide Card</v>
          </cell>
        </row>
        <row r="126">
          <cell r="L126" t="str">
            <v>•SWL–Shrink Wrap with Label</v>
          </cell>
        </row>
        <row r="127">
          <cell r="L127" t="str">
            <v>•SWPT–Shrink Wrap with Printed Tray</v>
          </cell>
        </row>
        <row r="128">
          <cell r="L128" t="str">
            <v>•TOC–Tie-On Card</v>
          </cell>
        </row>
        <row r="129">
          <cell r="L129" t="str">
            <v>•WACC–Wraparound Color Card</v>
          </cell>
        </row>
        <row r="130">
          <cell r="L130" t="str">
            <v>•WACL–Wraparound Color Label</v>
          </cell>
        </row>
        <row r="131">
          <cell r="L131" t="str">
            <v>•WBCL–White Box with Color Label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s"/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LIST"/>
    </sheetNames>
    <sheetDataSet>
      <sheetData sheetId="0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2"/>
  <sheetViews>
    <sheetView tabSelected="1" workbookViewId="0">
      <selection activeCell="AY11" sqref="AY11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9.5703125" style="3" customWidth="1"/>
    <col min="6" max="6" width="11.28515625" style="3" customWidth="1"/>
    <col min="7" max="7" width="11.5703125" style="3" customWidth="1"/>
    <col min="8" max="8" width="15.85546875" style="3" customWidth="1"/>
    <col min="9" max="9" width="21.42578125" style="3" customWidth="1"/>
    <col min="10" max="10" width="24.7109375" style="3" customWidth="1"/>
    <col min="11" max="11" width="22.140625" style="48" customWidth="1"/>
    <col min="12" max="12" width="8.140625" style="3" customWidth="1"/>
    <col min="13" max="13" width="10.28515625" style="3" customWidth="1"/>
    <col min="14" max="14" width="10" style="3" customWidth="1"/>
    <col min="15" max="15" width="9.140625" style="3" customWidth="1"/>
    <col min="16" max="16" width="16.7109375" style="3" customWidth="1"/>
    <col min="17" max="17" width="8.5703125" style="3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3" customWidth="1"/>
    <col min="24" max="24" width="8.140625" style="40" customWidth="1"/>
    <col min="25" max="25" width="8.7109375" style="40" customWidth="1"/>
    <col min="26" max="26" width="7.140625" style="40" customWidth="1"/>
    <col min="27" max="27" width="9" style="5" customWidth="1"/>
    <col min="28" max="28" width="6.28515625" style="7" customWidth="1"/>
    <col min="29" max="29" width="10" style="45" customWidth="1"/>
    <col min="30" max="30" width="9.85546875" style="7" customWidth="1"/>
    <col min="31" max="31" width="7.85546875" style="3" customWidth="1"/>
    <col min="32" max="32" width="8.85546875" style="6" customWidth="1"/>
    <col min="33" max="33" width="13.28515625" style="3" customWidth="1"/>
    <col min="34" max="34" width="8.42578125" style="8" customWidth="1"/>
    <col min="35" max="35" width="9" style="6" customWidth="1"/>
    <col min="36" max="36" width="7.85546875" style="8" customWidth="1"/>
    <col min="37" max="37" width="5.85546875" style="6" customWidth="1"/>
    <col min="38" max="38" width="11.28515625" style="8" customWidth="1"/>
    <col min="39" max="39" width="9.5703125" style="8" customWidth="1"/>
    <col min="40" max="40" width="10" style="6" customWidth="1"/>
    <col min="41" max="41" width="9.5703125" style="6" customWidth="1"/>
    <col min="42" max="42" width="9.42578125" style="6" customWidth="1"/>
    <col min="43" max="43" width="7.140625" style="8" customWidth="1"/>
    <col min="44" max="44" width="7.85546875" style="8" customWidth="1"/>
    <col min="45" max="45" width="9.5703125" style="6" customWidth="1"/>
    <col min="46" max="46" width="8.140625" style="6" customWidth="1"/>
    <col min="47" max="47" width="9.140625" style="3" customWidth="1"/>
    <col min="48" max="49" width="9.140625" style="3"/>
    <col min="50" max="51" width="9.140625" style="6"/>
    <col min="52" max="52" width="12" style="3" customWidth="1"/>
    <col min="53" max="53" width="17.28515625" style="3" customWidth="1"/>
    <col min="54" max="54" width="10.140625" style="3" bestFit="1" customWidth="1"/>
    <col min="55" max="16384" width="9.140625" style="3"/>
  </cols>
  <sheetData>
    <row r="1" spans="1:53" ht="68.099999999999994" customHeight="1">
      <c r="A1" s="11" t="s">
        <v>5</v>
      </c>
      <c r="B1" s="11" t="s">
        <v>6</v>
      </c>
      <c r="C1" s="38" t="s">
        <v>7</v>
      </c>
      <c r="D1" s="39" t="s">
        <v>0</v>
      </c>
      <c r="E1" s="39" t="s">
        <v>2</v>
      </c>
      <c r="F1" s="13" t="s">
        <v>50</v>
      </c>
      <c r="G1" s="38" t="s">
        <v>8</v>
      </c>
      <c r="H1" s="12" t="s">
        <v>9</v>
      </c>
      <c r="I1" s="37" t="s">
        <v>52</v>
      </c>
      <c r="J1" s="12" t="s">
        <v>10</v>
      </c>
      <c r="K1" s="37" t="s">
        <v>55</v>
      </c>
      <c r="L1" s="12" t="s">
        <v>11</v>
      </c>
      <c r="M1" s="12" t="s">
        <v>12</v>
      </c>
      <c r="N1" s="38" t="s">
        <v>13</v>
      </c>
      <c r="O1" s="38" t="s">
        <v>14</v>
      </c>
      <c r="P1" s="38" t="s">
        <v>15</v>
      </c>
      <c r="Q1" s="37" t="s">
        <v>53</v>
      </c>
      <c r="R1" s="14" t="s">
        <v>16</v>
      </c>
      <c r="S1" s="15" t="s">
        <v>17</v>
      </c>
      <c r="T1" s="16" t="s">
        <v>18</v>
      </c>
      <c r="U1" s="17" t="s">
        <v>19</v>
      </c>
      <c r="V1" s="18" t="s">
        <v>20</v>
      </c>
      <c r="W1" s="19" t="s">
        <v>1</v>
      </c>
      <c r="X1" s="41" t="s">
        <v>21</v>
      </c>
      <c r="Y1" s="41" t="s">
        <v>22</v>
      </c>
      <c r="Z1" s="41" t="s">
        <v>23</v>
      </c>
      <c r="AA1" s="20" t="s">
        <v>24</v>
      </c>
      <c r="AB1" s="21" t="s">
        <v>25</v>
      </c>
      <c r="AC1" s="46" t="s">
        <v>26</v>
      </c>
      <c r="AD1" s="22" t="s">
        <v>27</v>
      </c>
      <c r="AE1" s="11" t="s">
        <v>28</v>
      </c>
      <c r="AF1" s="23" t="s">
        <v>29</v>
      </c>
      <c r="AG1" s="11" t="s">
        <v>30</v>
      </c>
      <c r="AH1" s="24" t="s">
        <v>31</v>
      </c>
      <c r="AI1" s="25" t="s">
        <v>32</v>
      </c>
      <c r="AJ1" s="24" t="s">
        <v>33</v>
      </c>
      <c r="AK1" s="23" t="s">
        <v>34</v>
      </c>
      <c r="AL1" s="43" t="s">
        <v>35</v>
      </c>
      <c r="AM1" s="23" t="s">
        <v>36</v>
      </c>
      <c r="AN1" s="19" t="s">
        <v>56</v>
      </c>
      <c r="AO1" s="24" t="s">
        <v>37</v>
      </c>
      <c r="AP1" s="23" t="s">
        <v>38</v>
      </c>
      <c r="AQ1" s="19" t="s">
        <v>39</v>
      </c>
      <c r="AR1" s="24" t="s">
        <v>40</v>
      </c>
      <c r="AS1" s="23" t="s">
        <v>41</v>
      </c>
      <c r="AT1" s="23" t="s">
        <v>42</v>
      </c>
      <c r="AU1" s="26" t="s">
        <v>43</v>
      </c>
      <c r="AV1" s="26" t="s">
        <v>44</v>
      </c>
      <c r="AW1" s="44" t="s">
        <v>45</v>
      </c>
      <c r="AX1" s="11" t="s">
        <v>46</v>
      </c>
      <c r="AY1" s="11" t="s">
        <v>47</v>
      </c>
      <c r="AZ1" s="27" t="s">
        <v>48</v>
      </c>
      <c r="BA1" s="27" t="s">
        <v>49</v>
      </c>
    </row>
    <row r="2" spans="1:53" ht="90">
      <c r="A2" s="28">
        <v>1</v>
      </c>
      <c r="B2" s="1"/>
      <c r="C2" s="1"/>
      <c r="D2" s="1"/>
      <c r="E2" s="1"/>
      <c r="F2" s="1" t="s">
        <v>4</v>
      </c>
      <c r="G2" s="1" t="s">
        <v>57</v>
      </c>
      <c r="H2" s="49" t="s">
        <v>61</v>
      </c>
      <c r="I2" s="49" t="s">
        <v>61</v>
      </c>
      <c r="J2" s="49" t="s">
        <v>62</v>
      </c>
      <c r="K2" s="49" t="s">
        <v>58</v>
      </c>
      <c r="L2" s="49" t="s">
        <v>59</v>
      </c>
      <c r="M2" s="1"/>
      <c r="N2" s="1"/>
      <c r="O2" s="52" t="s">
        <v>63</v>
      </c>
      <c r="P2" s="50"/>
      <c r="Q2" s="1" t="s">
        <v>51</v>
      </c>
      <c r="R2" s="29" t="e">
        <f>#REF!</f>
        <v>#REF!</v>
      </c>
      <c r="S2" s="30">
        <v>7.95</v>
      </c>
      <c r="T2" s="31" t="str">
        <f>IF(ISERROR(R2/S2),"",R2/S2)</f>
        <v/>
      </c>
      <c r="U2" s="51" t="str">
        <f>T2</f>
        <v/>
      </c>
      <c r="V2" s="9"/>
      <c r="W2" s="1" t="s">
        <v>3</v>
      </c>
      <c r="X2" s="42">
        <v>73</v>
      </c>
      <c r="Y2" s="42">
        <v>59</v>
      </c>
      <c r="Z2" s="42">
        <v>40</v>
      </c>
      <c r="AA2" s="30"/>
      <c r="AB2" s="32">
        <v>24</v>
      </c>
      <c r="AC2" s="47">
        <f>IF(X2="","",X2*Y2*Z2/1000000)</f>
        <v>0.17199999999999999</v>
      </c>
      <c r="AD2" s="33">
        <f>IF(AB2="","",65/AC2*AB2)</f>
        <v>9070</v>
      </c>
      <c r="AE2" s="1"/>
      <c r="AF2" s="34">
        <f>IF(ISERROR(AE2/AD2),"",AE2/AD2)</f>
        <v>0</v>
      </c>
      <c r="AG2" s="49" t="s">
        <v>60</v>
      </c>
      <c r="AH2" s="35">
        <f>8.5%+20%</f>
        <v>0.28499999999999998</v>
      </c>
      <c r="AI2" s="34" t="str">
        <f>IF(ISERROR(U2*AH2),"",U2*AH2)</f>
        <v/>
      </c>
      <c r="AJ2" s="35">
        <v>0.01</v>
      </c>
      <c r="AK2" s="34">
        <f>IF(ISERROR(AW2*AJ2),"",AW2*AJ2)</f>
        <v>0.03</v>
      </c>
      <c r="AL2" s="35"/>
      <c r="AM2" s="34">
        <f>IF(ISERROR(AW2*AL2),"",AW2*AL2)</f>
        <v>0</v>
      </c>
      <c r="AN2" s="1">
        <v>0.03</v>
      </c>
      <c r="AO2" s="35"/>
      <c r="AP2" s="34">
        <f>AN2</f>
        <v>0.03</v>
      </c>
      <c r="AQ2" s="9"/>
      <c r="AR2" s="35"/>
      <c r="AS2" s="34">
        <f>IF(ISERROR(AW2*AR2),"",AW2*AR2)</f>
        <v>0</v>
      </c>
      <c r="AT2" s="34">
        <f>IF(ISERROR(AK2+AM2+AP2+AS2),"",AK2+AM2+AP2+AS2)</f>
        <v>0.06</v>
      </c>
      <c r="AU2" s="34" t="str">
        <f t="shared" ref="AU2" si="0">IF(ISERROR(U2+AT2),"",U2+AT2)</f>
        <v/>
      </c>
      <c r="AV2" s="36" t="str">
        <f>IF(ISERROR((AW2-AU2)/AW2),"",(AW2-AU2)/AW2)</f>
        <v/>
      </c>
      <c r="AW2" s="34">
        <v>2.8</v>
      </c>
      <c r="AX2" s="9" t="s">
        <v>54</v>
      </c>
      <c r="AY2" s="10"/>
      <c r="AZ2" s="34" t="str">
        <f>IF(ISERROR(AU2*AY2),"",AU2*AY2)</f>
        <v/>
      </c>
      <c r="BA2" s="34">
        <f>IF(ISERROR(AW2*AY2),"",AW2*AY2)</f>
        <v>0</v>
      </c>
    </row>
  </sheetData>
  <sheetProtection insertRows="0" deleteRows="0" sort="0"/>
  <protectedRanges>
    <protectedRange sqref="P2:AW2 AX1 A2:N2 AL1:AM1 L3:AT238 AY2 A3:J238" name="Range1"/>
    <protectedRange sqref="K3:K245" name="Range1_1"/>
    <protectedRange sqref="O2" name="Range1_2"/>
  </protectedRanges>
  <phoneticPr fontId="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</xm:sqref>
        </x14:dataValidation>
        <x14:dataValidation type="list" allowBlank="1" showInputMessage="1" showErrorMessage="1">
          <x14:formula1>
            <xm:f>#REF!</xm:f>
          </x14:formula1>
          <xm:sqref>W2</xm:sqref>
        </x14:dataValidation>
        <x14:dataValidation type="list" allowBlank="1" showInputMessage="1" showErrorMessage="1">
          <x14:formula1>
            <xm:f>#REF!</xm:f>
          </x14:formula1>
          <xm:sqref>Q2</xm:sqref>
        </x14:dataValidation>
        <x14:dataValidation type="list" allowBlank="1" showInputMessage="1" showErrorMessage="1">
          <x14:formula1>
            <xm:f>#REF!</xm:f>
          </x14:formula1>
          <xm:sqref>AX2</xm:sqref>
        </x14:dataValidation>
        <x14:dataValidation type="list" allowBlank="1" showInputMessage="1" showErrorMessage="1">
          <x14:formula1>
            <xm:f>#REF!</xm:f>
          </x14:formula1>
          <xm:sqref>E2</xm:sqref>
        </x14:dataValidation>
        <x14:dataValidation type="list" allowBlank="1" showInputMessage="1" showErrorMessage="1">
          <x14:formula1>
            <xm:f>#REF!</xm:f>
          </x14:formula1>
          <xm:sqref>F2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2026-01-12T03:07:17Z</dcterms:modified>
</cp:coreProperties>
</file>