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6FF78F2-834A-48DB-AB20-148E51D55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S2" i="5" s="1"/>
  <c r="AR3" i="5"/>
  <c r="AR4" i="5"/>
  <c r="AR5" i="5"/>
  <c r="AS5" i="5" s="1"/>
  <c r="AR6" i="5"/>
  <c r="AS6" i="5" s="1"/>
  <c r="AR7" i="5"/>
  <c r="AR8" i="5"/>
  <c r="AR2" i="5"/>
  <c r="AO3" i="5"/>
  <c r="AO4" i="5"/>
  <c r="AO5" i="5"/>
  <c r="AO6" i="5"/>
  <c r="AO7" i="5"/>
  <c r="AO8" i="5"/>
  <c r="AL3" i="5"/>
  <c r="AL4" i="5"/>
  <c r="AS4" i="5"/>
  <c r="AL5" i="5"/>
  <c r="AL6" i="5"/>
  <c r="AL7" i="5"/>
  <c r="AL8" i="5"/>
  <c r="AS8" i="5"/>
  <c r="AL2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/>
  <c r="AJ3" i="5"/>
  <c r="AY2" i="5"/>
  <c r="AD2" i="5"/>
  <c r="AG2" i="5" s="1"/>
  <c r="AJ2" i="5"/>
  <c r="AS7" i="5" l="1"/>
  <c r="AT7" i="5" s="1"/>
  <c r="AT5" i="5"/>
  <c r="AX5" i="5" s="1"/>
  <c r="AS3" i="5"/>
  <c r="AT3" i="5" s="1"/>
  <c r="AU5" i="5"/>
  <c r="AX7" i="5"/>
  <c r="AU7" i="5"/>
  <c r="AU3" i="5"/>
  <c r="AX3" i="5"/>
  <c r="AT8" i="5"/>
  <c r="AT2" i="5"/>
  <c r="AT6" i="5"/>
  <c r="AT4" i="5"/>
  <c r="AU6" i="5" l="1"/>
  <c r="AX6" i="5"/>
  <c r="AU2" i="5"/>
  <c r="AX2" i="5"/>
  <c r="AU8" i="5"/>
  <c r="AX8" i="5"/>
  <c r="AX4" i="5"/>
  <c r="AU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<sst xmlns="http://schemas.openxmlformats.org/spreadsheetml/2006/main" count="128" uniqueCount="86">
  <si>
    <t>Brand</t>
  </si>
  <si>
    <t>Package Type</t>
  </si>
  <si>
    <t>Licensor</t>
  </si>
  <si>
    <t>Normal</t>
  </si>
  <si>
    <t>DUVET&amp;DUVET SET</t>
  </si>
  <si>
    <t>NORMAL PILLOW</t>
  </si>
  <si>
    <t>PILLOWCASE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</si>
  <si>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</si>
  <si>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</si>
  <si>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</si>
  <si>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</si>
  <si>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</si>
  <si>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</si>
  <si>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</si>
  <si>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</si>
  <si>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</si>
  <si>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</si>
  <si>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</si>
  <si>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</si>
  <si>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</si>
  <si>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</si>
  <si>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</si>
  <si>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</si>
  <si>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</si>
  <si>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</si>
  <si>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</si>
  <si>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</si>
  <si>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</si>
  <si>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</si>
  <si>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</si>
  <si>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</si>
  <si>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</si>
  <si>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</si>
  <si>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</si>
  <si>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</si>
  <si>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</si>
  <si>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</si>
  <si>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</si>
  <si>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</si>
  <si>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</si>
  <si>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</si>
  <si>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</si>
  <si>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</si>
  <si>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</si>
  <si>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</si>
  <si>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</si>
  <si>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</si>
  <si>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</si>
  <si>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</si>
  <si>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</si>
  <si>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</si>
  <si>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</si>
  <si>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</si>
  <si>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</si>
  <si>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</si>
  <si>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</si>
  <si>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</si>
  <si>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</si>
  <si>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8" type="noConversion"/>
  </si>
  <si>
    <t>DC Set</t>
    <phoneticPr fontId="68" type="noConversion"/>
  </si>
  <si>
    <t>1 piece eruo</t>
    <phoneticPr fontId="68" type="noConversion"/>
  </si>
  <si>
    <t>euro</t>
    <phoneticPr fontId="68" type="noConversion"/>
  </si>
  <si>
    <t>cushion</t>
    <phoneticPr fontId="68" type="noConversion"/>
  </si>
  <si>
    <t>1 piece cushion</t>
    <phoneticPr fontId="68" type="noConversion"/>
  </si>
  <si>
    <t>26 x 26" -1 pc</t>
  </si>
  <si>
    <t>Natural</t>
    <phoneticPr fontId="68" type="noConversion"/>
  </si>
  <si>
    <t>Queen, 90"x92", 20"x 30"(2）</t>
  </si>
  <si>
    <t>King,  104"x92"，20"x37”(2)</t>
  </si>
  <si>
    <t xml:space="preserve">Queen: 94" x 106", 60x80+16",21x36"(2) </t>
  </si>
  <si>
    <t>King: 110" x 106", 78x80+16",21x42"(2)</t>
  </si>
  <si>
    <t>12x25"-1pc</t>
    <phoneticPr fontId="68" type="noConversion"/>
  </si>
  <si>
    <t>20x20"-1pc</t>
    <phoneticPr fontId="68" type="noConversion"/>
  </si>
  <si>
    <t>4 pc sheet set</t>
    <phoneticPr fontId="68" type="noConversion"/>
  </si>
  <si>
    <t>sheet set</t>
    <phoneticPr fontId="68" type="noConversion"/>
  </si>
  <si>
    <t>100% linen with wash treatment</t>
    <phoneticPr fontId="68" type="noConversion"/>
  </si>
  <si>
    <t>100% linen</t>
    <phoneticPr fontId="68" type="noConversion"/>
  </si>
  <si>
    <t>100% linen with wash treatment. Frayed edge.</t>
    <phoneticPr fontId="68" type="noConversion"/>
  </si>
  <si>
    <t>100% linen with wash treatment. Frayed edge. Polyester filling.</t>
    <phoneticPr fontId="68" type="noConversion"/>
  </si>
  <si>
    <t>Pure Linen</t>
    <phoneticPr fontId="68" type="noConversion"/>
  </si>
  <si>
    <t>LC12-2277</t>
    <phoneticPr fontId="68" type="noConversion"/>
  </si>
  <si>
    <t>LC12-2278</t>
  </si>
  <si>
    <t>LC20-2279</t>
    <phoneticPr fontId="68" type="noConversion"/>
  </si>
  <si>
    <t>LC20-2280</t>
  </si>
  <si>
    <t>LC30-2282</t>
  </si>
  <si>
    <t>LC21-2281</t>
    <phoneticPr fontId="68" type="noConversion"/>
  </si>
  <si>
    <t>LC30-2283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</si>
</sst>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0" xfId="4" applyAlignment="1"/>
    <xf numFmtId="0" fontId="0" fillId="0" borderId="0" xfId="0" applyAlignment="1"/>
    <xf numFmtId="0" fontId="7" fillId="5" borderId="1" xfId="4" applyFont="1" applyFill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workbookViewId="0">
      <selection activeCell="I14" sqref="I14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9.28515625" style="45" customWidth="1"/>
    <col min="7" max="7" width="7.5703125" style="45" customWidth="1"/>
    <col min="8" max="9" width="7.42578125" style="45" customWidth="1"/>
    <col min="10" max="10" width="8.5703125" style="45" customWidth="1"/>
    <col min="11" max="11" width="8.42578125" style="45" customWidth="1"/>
    <col min="12" max="12" width="7.28515625" style="46" customWidth="1"/>
    <col min="13" max="13" width="6.140625" style="45" customWidth="1"/>
    <col min="14" max="15" width="6.140625" style="2" customWidth="1"/>
    <col min="16" max="16" width="6.85546875" style="2" customWidth="1"/>
    <col min="17" max="17" width="5.5703125" style="2" customWidth="1"/>
    <col min="18" max="18" width="9.28515625" style="2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16" style="2" customWidth="1"/>
    <col min="51" max="51" width="10" style="2" customWidth="1"/>
    <col min="52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8</v>
      </c>
      <c r="B1" s="10" t="s">
        <v>9</v>
      </c>
      <c r="C1" s="36" t="s">
        <v>10</v>
      </c>
      <c r="D1" s="37" t="s">
        <v>0</v>
      </c>
      <c r="E1" s="37" t="s">
        <v>2</v>
      </c>
      <c r="F1" s="47" t="s">
        <v>47</v>
      </c>
      <c r="G1" s="48" t="s">
        <v>11</v>
      </c>
      <c r="H1" s="49" t="s">
        <v>12</v>
      </c>
      <c r="I1" s="49" t="s">
        <v>50</v>
      </c>
      <c r="J1" s="49" t="s">
        <v>13</v>
      </c>
      <c r="K1" s="49" t="s">
        <v>53</v>
      </c>
      <c r="L1" s="50" t="s">
        <v>57</v>
      </c>
      <c r="M1" s="49" t="s">
        <v>14</v>
      </c>
      <c r="N1" s="36" t="s">
        <v>52</v>
      </c>
      <c r="O1" s="36" t="s">
        <v>15</v>
      </c>
      <c r="P1" s="36" t="s">
        <v>16</v>
      </c>
      <c r="Q1" s="36" t="s">
        <v>17</v>
      </c>
      <c r="R1" s="11" t="s">
        <v>51</v>
      </c>
      <c r="S1" s="12" t="s">
        <v>18</v>
      </c>
      <c r="T1" s="44" t="s">
        <v>19</v>
      </c>
      <c r="U1" s="13" t="s">
        <v>20</v>
      </c>
      <c r="V1" s="14" t="s">
        <v>21</v>
      </c>
      <c r="W1" s="15" t="s">
        <v>22</v>
      </c>
      <c r="X1" s="16" t="s">
        <v>1</v>
      </c>
      <c r="Y1" s="39" t="s">
        <v>23</v>
      </c>
      <c r="Z1" s="39" t="s">
        <v>24</v>
      </c>
      <c r="AA1" s="39" t="s">
        <v>25</v>
      </c>
      <c r="AB1" s="17" t="s">
        <v>26</v>
      </c>
      <c r="AC1" s="18" t="s">
        <v>27</v>
      </c>
      <c r="AD1" s="42" t="s">
        <v>28</v>
      </c>
      <c r="AE1" s="19" t="s">
        <v>29</v>
      </c>
      <c r="AF1" s="10" t="s">
        <v>30</v>
      </c>
      <c r="AG1" s="20" t="s">
        <v>31</v>
      </c>
      <c r="AH1" s="10" t="s">
        <v>32</v>
      </c>
      <c r="AI1" s="21" t="s">
        <v>33</v>
      </c>
      <c r="AJ1" s="22" t="s">
        <v>34</v>
      </c>
      <c r="AK1" s="21" t="s">
        <v>35</v>
      </c>
      <c r="AL1" s="20" t="s">
        <v>36</v>
      </c>
      <c r="AM1" s="16" t="s">
        <v>37</v>
      </c>
      <c r="AN1" s="21" t="s">
        <v>38</v>
      </c>
      <c r="AO1" s="20" t="s">
        <v>39</v>
      </c>
      <c r="AP1" s="16" t="s">
        <v>54</v>
      </c>
      <c r="AQ1" s="21" t="s">
        <v>55</v>
      </c>
      <c r="AR1" s="20" t="s">
        <v>56</v>
      </c>
      <c r="AS1" s="20" t="s">
        <v>40</v>
      </c>
      <c r="AT1" s="23" t="s">
        <v>41</v>
      </c>
      <c r="AU1" s="23" t="s">
        <v>42</v>
      </c>
      <c r="AV1" s="24" t="s">
        <v>43</v>
      </c>
      <c r="AW1" s="10" t="s">
        <v>44</v>
      </c>
      <c r="AX1" s="25" t="s">
        <v>45</v>
      </c>
      <c r="AY1" s="25" t="s">
        <v>46</v>
      </c>
      <c r="BA1" s="2"/>
      <c r="BB1" s="2"/>
    </row>
    <row r="2" spans="1:54">
      <c r="A2" s="26">
        <v>1</v>
      </c>
      <c r="B2" s="27"/>
      <c r="C2" s="27"/>
      <c r="D2" s="27"/>
      <c r="E2" s="27"/>
      <c r="F2" s="51" t="s">
        <v>4</v>
      </c>
      <c r="G2" s="51" t="s">
        <v>78</v>
      </c>
      <c r="H2" s="51" t="s">
        <v>58</v>
      </c>
      <c r="I2" s="51" t="s">
        <v>59</v>
      </c>
      <c r="J2" s="51" t="s">
        <v>74</v>
      </c>
      <c r="K2" s="51" t="s">
        <v>75</v>
      </c>
      <c r="L2" s="52" t="s">
        <v>66</v>
      </c>
      <c r="M2" s="51" t="s">
        <v>65</v>
      </c>
      <c r="N2" s="27"/>
      <c r="O2" s="27"/>
      <c r="P2" s="53" t="s">
        <v>79</v>
      </c>
      <c r="Q2" s="27"/>
      <c r="R2" s="27" t="s">
        <v>49</v>
      </c>
      <c r="S2" s="28"/>
      <c r="T2" s="40">
        <v>8</v>
      </c>
      <c r="U2" s="30">
        <v>54.4</v>
      </c>
      <c r="V2" s="31">
        <v>54.4</v>
      </c>
      <c r="W2" s="8"/>
      <c r="X2" s="27" t="s">
        <v>3</v>
      </c>
      <c r="Y2" s="40"/>
      <c r="Z2" s="40"/>
      <c r="AA2" s="40"/>
      <c r="AB2" s="29">
        <v>2</v>
      </c>
      <c r="AC2" s="9">
        <v>2</v>
      </c>
      <c r="AD2" s="43" t="str">
        <f>IF(Y2="","",Y2*Z2*AA2/1000000)</f>
        <v/>
      </c>
      <c r="AE2" s="32"/>
      <c r="AF2" s="27">
        <v>5500</v>
      </c>
      <c r="AG2" s="33" t="str">
        <f>IF(ISERROR(AF2/AE2),"",AF2/AE2)</f>
        <v/>
      </c>
      <c r="AH2" s="27"/>
      <c r="AI2" s="34">
        <v>0.17</v>
      </c>
      <c r="AJ2" s="33">
        <f>IF(ISERROR(V2*AI2),"",V2*AI2)</f>
        <v>9.25</v>
      </c>
      <c r="AK2" s="34">
        <v>0</v>
      </c>
      <c r="AL2" s="33">
        <f t="shared" ref="AL2:AL8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8" si="1">IF(ISERROR(V2+AS2),"",V2+AS2)</f>
        <v>54.4</v>
      </c>
      <c r="AU2" s="35">
        <f>IF(ISERROR((AV2-AT2)/AV2),"",(AV2-AT2)/AV2)</f>
        <v>0.2</v>
      </c>
      <c r="AV2" s="8">
        <v>68</v>
      </c>
      <c r="AW2" s="9">
        <v>400</v>
      </c>
      <c r="AX2" s="33">
        <f t="shared" ref="AX2:AX8" si="2">IF(ISERROR(AT2*AW2),"",AT2*AW2)</f>
        <v>21760</v>
      </c>
      <c r="AY2" s="33">
        <f t="shared" ref="AY2:AY8" si="3">IF(ISERROR(AV2*AW2),"",AV2*AW2)</f>
        <v>27200</v>
      </c>
      <c r="BA2" s="38"/>
      <c r="BB2" s="2"/>
    </row>
    <row r="3" spans="1:54">
      <c r="A3" s="26">
        <v>2</v>
      </c>
      <c r="B3" s="27"/>
      <c r="C3" s="27"/>
      <c r="D3" s="27"/>
      <c r="E3" s="27"/>
      <c r="F3" s="51" t="s">
        <v>4</v>
      </c>
      <c r="G3" s="51" t="s">
        <v>78</v>
      </c>
      <c r="H3" s="51" t="s">
        <v>58</v>
      </c>
      <c r="I3" s="51" t="s">
        <v>59</v>
      </c>
      <c r="J3" s="51" t="s">
        <v>74</v>
      </c>
      <c r="K3" s="51" t="s">
        <v>75</v>
      </c>
      <c r="L3" s="52" t="s">
        <v>67</v>
      </c>
      <c r="M3" s="51" t="s">
        <v>65</v>
      </c>
      <c r="N3" s="27"/>
      <c r="O3" s="27"/>
      <c r="P3" s="53" t="s">
        <v>80</v>
      </c>
      <c r="Q3" s="27"/>
      <c r="R3" s="27" t="s">
        <v>49</v>
      </c>
      <c r="S3" s="28"/>
      <c r="T3" s="40">
        <v>8</v>
      </c>
      <c r="U3" s="30">
        <v>63.2</v>
      </c>
      <c r="V3" s="31">
        <v>63.2</v>
      </c>
      <c r="W3" s="8"/>
      <c r="X3" s="27" t="s">
        <v>3</v>
      </c>
      <c r="Y3" s="40"/>
      <c r="Z3" s="40"/>
      <c r="AA3" s="40"/>
      <c r="AB3" s="29">
        <v>2</v>
      </c>
      <c r="AC3" s="9">
        <v>2</v>
      </c>
      <c r="AD3" s="43" t="str">
        <f t="shared" ref="AD3:AD8" si="4">IF(Y3="","",Y3*Z3*AA3/1000000)</f>
        <v/>
      </c>
      <c r="AE3" s="32"/>
      <c r="AF3" s="27">
        <v>5500</v>
      </c>
      <c r="AG3" s="33" t="str">
        <f t="shared" ref="AG3:AG8" si="5">IF(ISERROR(AF3/AE3),"",AF3/AE3)</f>
        <v/>
      </c>
      <c r="AH3" s="27"/>
      <c r="AI3" s="34">
        <v>0.17</v>
      </c>
      <c r="AJ3" s="33">
        <f>IF(ISERROR(V3*AI3),"",V3*AI3)</f>
        <v>10.74</v>
      </c>
      <c r="AK3" s="34">
        <v>0</v>
      </c>
      <c r="AL3" s="33">
        <f t="shared" si="0"/>
        <v>0</v>
      </c>
      <c r="AM3" s="27"/>
      <c r="AN3" s="34"/>
      <c r="AO3" s="33">
        <f t="shared" ref="AO3:AO8" si="6">IF(ISERROR(AV3*AN3),"",AV3*AN3)</f>
        <v>0</v>
      </c>
      <c r="AP3" s="27"/>
      <c r="AQ3" s="34"/>
      <c r="AR3" s="33">
        <f t="shared" ref="AR3:AR8" si="7">IF(ISERROR(AV3*AQ3),"",AV3*AQ3)</f>
        <v>0</v>
      </c>
      <c r="AS3" s="33">
        <f t="shared" ref="AS3:AS8" si="8">IF(ISERROR(AL3+AO3+AR3),"",AL3+AO3+AR3)</f>
        <v>0</v>
      </c>
      <c r="AT3" s="33">
        <f t="shared" si="1"/>
        <v>63.2</v>
      </c>
      <c r="AU3" s="35">
        <f t="shared" ref="AU3:AU8" si="9">IF(ISERROR((AV3-AT3)/AV3),"",(AV3-AT3)/AV3)</f>
        <v>0.2</v>
      </c>
      <c r="AV3" s="8">
        <v>79</v>
      </c>
      <c r="AW3" s="9">
        <v>300</v>
      </c>
      <c r="AX3" s="33">
        <f t="shared" si="2"/>
        <v>18960</v>
      </c>
      <c r="AY3" s="33">
        <f t="shared" si="3"/>
        <v>23700</v>
      </c>
      <c r="BA3" s="38"/>
      <c r="BB3" s="2"/>
    </row>
    <row r="4" spans="1:54">
      <c r="A4" s="26">
        <v>3</v>
      </c>
      <c r="B4" s="27"/>
      <c r="C4" s="27"/>
      <c r="D4" s="27"/>
      <c r="E4" s="27"/>
      <c r="F4" s="51" t="s">
        <v>7</v>
      </c>
      <c r="G4" s="51" t="s">
        <v>78</v>
      </c>
      <c r="H4" s="51" t="s">
        <v>72</v>
      </c>
      <c r="I4" s="51" t="s">
        <v>73</v>
      </c>
      <c r="J4" s="51" t="s">
        <v>74</v>
      </c>
      <c r="K4" s="51" t="s">
        <v>75</v>
      </c>
      <c r="L4" s="52" t="s">
        <v>68</v>
      </c>
      <c r="M4" s="51" t="s">
        <v>65</v>
      </c>
      <c r="N4" s="27"/>
      <c r="O4" s="27"/>
      <c r="P4" s="53" t="s">
        <v>81</v>
      </c>
      <c r="Q4" s="27"/>
      <c r="R4" s="27" t="s">
        <v>49</v>
      </c>
      <c r="S4" s="28"/>
      <c r="T4" s="40">
        <v>8</v>
      </c>
      <c r="U4" s="30">
        <v>66.5</v>
      </c>
      <c r="V4" s="31">
        <v>66.5</v>
      </c>
      <c r="W4" s="8"/>
      <c r="X4" s="27" t="s">
        <v>3</v>
      </c>
      <c r="Y4" s="40"/>
      <c r="Z4" s="40"/>
      <c r="AA4" s="40"/>
      <c r="AB4" s="29">
        <v>2</v>
      </c>
      <c r="AC4" s="9">
        <v>2</v>
      </c>
      <c r="AD4" s="43" t="str">
        <f t="shared" si="4"/>
        <v/>
      </c>
      <c r="AE4" s="32"/>
      <c r="AF4" s="27">
        <v>5500</v>
      </c>
      <c r="AG4" s="33" t="str">
        <f t="shared" si="5"/>
        <v/>
      </c>
      <c r="AH4" s="27"/>
      <c r="AI4" s="34">
        <v>0.17</v>
      </c>
      <c r="AJ4" s="33">
        <f t="shared" ref="AJ4:AJ8" si="10">IF(ISERROR(V4*AI4),"",V4*AI4)</f>
        <v>11.31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66.5</v>
      </c>
      <c r="AU4" s="35">
        <f t="shared" si="9"/>
        <v>0.1474</v>
      </c>
      <c r="AV4" s="8">
        <v>78</v>
      </c>
      <c r="AW4" s="9">
        <v>144</v>
      </c>
      <c r="AX4" s="33">
        <f t="shared" si="2"/>
        <v>9576</v>
      </c>
      <c r="AY4" s="33">
        <f t="shared" si="3"/>
        <v>11232</v>
      </c>
      <c r="BA4" s="38"/>
      <c r="BB4" s="2"/>
    </row>
    <row r="5" spans="1:54">
      <c r="A5" s="26">
        <v>4</v>
      </c>
      <c r="B5" s="27"/>
      <c r="C5" s="27"/>
      <c r="D5" s="27"/>
      <c r="E5" s="27"/>
      <c r="F5" s="51" t="s">
        <v>7</v>
      </c>
      <c r="G5" s="51" t="s">
        <v>78</v>
      </c>
      <c r="H5" s="51" t="s">
        <v>72</v>
      </c>
      <c r="I5" s="51" t="s">
        <v>73</v>
      </c>
      <c r="J5" s="51" t="s">
        <v>74</v>
      </c>
      <c r="K5" s="51" t="s">
        <v>75</v>
      </c>
      <c r="L5" s="52" t="s">
        <v>69</v>
      </c>
      <c r="M5" s="51" t="s">
        <v>65</v>
      </c>
      <c r="N5" s="27"/>
      <c r="O5" s="27"/>
      <c r="P5" s="53" t="s">
        <v>82</v>
      </c>
      <c r="Q5" s="27"/>
      <c r="R5" s="27" t="s">
        <v>49</v>
      </c>
      <c r="S5" s="28"/>
      <c r="T5" s="40">
        <v>8</v>
      </c>
      <c r="U5" s="30">
        <v>77.400000000000006</v>
      </c>
      <c r="V5" s="31">
        <v>77.400000000000006</v>
      </c>
      <c r="W5" s="8"/>
      <c r="X5" s="27" t="s">
        <v>3</v>
      </c>
      <c r="Y5" s="40"/>
      <c r="Z5" s="40"/>
      <c r="AA5" s="40"/>
      <c r="AB5" s="29">
        <v>2</v>
      </c>
      <c r="AC5" s="9">
        <v>2</v>
      </c>
      <c r="AD5" s="43" t="str">
        <f t="shared" si="4"/>
        <v/>
      </c>
      <c r="AE5" s="32"/>
      <c r="AF5" s="27">
        <v>5500</v>
      </c>
      <c r="AG5" s="33" t="str">
        <f t="shared" si="5"/>
        <v/>
      </c>
      <c r="AH5" s="27"/>
      <c r="AI5" s="34">
        <v>0.17</v>
      </c>
      <c r="AJ5" s="33">
        <f t="shared" si="10"/>
        <v>13.16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77.400000000000006</v>
      </c>
      <c r="AU5" s="35">
        <f t="shared" si="9"/>
        <v>0.14949999999999999</v>
      </c>
      <c r="AV5" s="8">
        <v>91</v>
      </c>
      <c r="AW5" s="9">
        <v>100</v>
      </c>
      <c r="AX5" s="33">
        <f t="shared" si="2"/>
        <v>7740</v>
      </c>
      <c r="AY5" s="33">
        <f t="shared" si="3"/>
        <v>9100</v>
      </c>
      <c r="BA5" s="38"/>
      <c r="BB5" s="2"/>
    </row>
    <row r="6" spans="1:54">
      <c r="A6" s="26">
        <v>5</v>
      </c>
      <c r="B6" s="27"/>
      <c r="C6" s="27"/>
      <c r="D6" s="27"/>
      <c r="E6" s="27"/>
      <c r="F6" s="51" t="s">
        <v>6</v>
      </c>
      <c r="G6" s="51" t="s">
        <v>78</v>
      </c>
      <c r="H6" s="51" t="s">
        <v>60</v>
      </c>
      <c r="I6" s="51" t="s">
        <v>61</v>
      </c>
      <c r="J6" s="51" t="s">
        <v>76</v>
      </c>
      <c r="K6" s="51" t="s">
        <v>75</v>
      </c>
      <c r="L6" s="52" t="s">
        <v>64</v>
      </c>
      <c r="M6" s="51" t="s">
        <v>65</v>
      </c>
      <c r="N6" s="27"/>
      <c r="O6" s="27"/>
      <c r="P6" s="53" t="s">
        <v>84</v>
      </c>
      <c r="Q6" s="27"/>
      <c r="R6" s="27" t="s">
        <v>48</v>
      </c>
      <c r="S6" s="28"/>
      <c r="T6" s="40">
        <v>8</v>
      </c>
      <c r="U6" s="30">
        <v>5.3</v>
      </c>
      <c r="V6" s="31">
        <v>5.3</v>
      </c>
      <c r="W6" s="8"/>
      <c r="X6" s="27" t="s">
        <v>3</v>
      </c>
      <c r="Y6" s="40"/>
      <c r="Z6" s="40"/>
      <c r="AA6" s="40"/>
      <c r="AB6" s="29">
        <v>2</v>
      </c>
      <c r="AC6" s="9">
        <v>10</v>
      </c>
      <c r="AD6" s="43" t="str">
        <f t="shared" si="4"/>
        <v/>
      </c>
      <c r="AE6" s="32"/>
      <c r="AF6" s="27">
        <v>5500</v>
      </c>
      <c r="AG6" s="33" t="str">
        <f t="shared" si="5"/>
        <v/>
      </c>
      <c r="AH6" s="27"/>
      <c r="AI6" s="34">
        <v>0.17</v>
      </c>
      <c r="AJ6" s="33">
        <f t="shared" si="10"/>
        <v>0.9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5.3</v>
      </c>
      <c r="AU6" s="35">
        <f t="shared" si="9"/>
        <v>0.26390000000000002</v>
      </c>
      <c r="AV6" s="8">
        <v>7.2</v>
      </c>
      <c r="AW6" s="9">
        <v>300</v>
      </c>
      <c r="AX6" s="33">
        <f t="shared" si="2"/>
        <v>1590</v>
      </c>
      <c r="AY6" s="33">
        <f t="shared" si="3"/>
        <v>2160</v>
      </c>
      <c r="BA6" s="38"/>
      <c r="BB6" s="2"/>
    </row>
    <row r="7" spans="1:54">
      <c r="A7" s="26">
        <v>6</v>
      </c>
      <c r="B7" s="27"/>
      <c r="C7" s="27"/>
      <c r="D7" s="27"/>
      <c r="E7" s="27"/>
      <c r="F7" s="51" t="s">
        <v>5</v>
      </c>
      <c r="G7" s="51" t="s">
        <v>78</v>
      </c>
      <c r="H7" s="51" t="s">
        <v>63</v>
      </c>
      <c r="I7" s="51" t="s">
        <v>62</v>
      </c>
      <c r="J7" s="51" t="s">
        <v>77</v>
      </c>
      <c r="K7" s="51" t="s">
        <v>75</v>
      </c>
      <c r="L7" s="52" t="s">
        <v>71</v>
      </c>
      <c r="M7" s="51" t="s">
        <v>65</v>
      </c>
      <c r="N7" s="27"/>
      <c r="O7" s="27"/>
      <c r="P7" s="53" t="s">
        <v>83</v>
      </c>
      <c r="Q7" s="27"/>
      <c r="R7" s="27" t="s">
        <v>48</v>
      </c>
      <c r="S7" s="28"/>
      <c r="T7" s="40">
        <v>8</v>
      </c>
      <c r="U7" s="30">
        <v>4.1100000000000003</v>
      </c>
      <c r="V7" s="31">
        <v>4.1100000000000003</v>
      </c>
      <c r="W7" s="8"/>
      <c r="X7" s="27" t="s">
        <v>3</v>
      </c>
      <c r="Y7" s="40"/>
      <c r="Z7" s="40"/>
      <c r="AA7" s="40"/>
      <c r="AB7" s="29">
        <v>2</v>
      </c>
      <c r="AC7" s="9">
        <v>2</v>
      </c>
      <c r="AD7" s="43" t="str">
        <f t="shared" si="4"/>
        <v/>
      </c>
      <c r="AE7" s="32"/>
      <c r="AF7" s="27">
        <v>5500</v>
      </c>
      <c r="AG7" s="33" t="str">
        <f t="shared" si="5"/>
        <v/>
      </c>
      <c r="AH7" s="27"/>
      <c r="AI7" s="34">
        <v>0.14000000000000001</v>
      </c>
      <c r="AJ7" s="33">
        <f t="shared" si="10"/>
        <v>0.57999999999999996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4.1100000000000003</v>
      </c>
      <c r="AU7" s="35">
        <f t="shared" si="9"/>
        <v>0.41289999999999999</v>
      </c>
      <c r="AV7" s="8">
        <v>7</v>
      </c>
      <c r="AW7" s="9">
        <v>300</v>
      </c>
      <c r="AX7" s="33">
        <f t="shared" si="2"/>
        <v>1233</v>
      </c>
      <c r="AY7" s="33">
        <f t="shared" si="3"/>
        <v>2100</v>
      </c>
      <c r="BA7" s="38"/>
      <c r="BB7" s="2"/>
    </row>
    <row r="8" spans="1:54">
      <c r="A8" s="26">
        <v>7</v>
      </c>
      <c r="B8" s="27"/>
      <c r="C8" s="27"/>
      <c r="D8" s="27"/>
      <c r="E8" s="27"/>
      <c r="F8" s="51" t="s">
        <v>5</v>
      </c>
      <c r="G8" s="51" t="s">
        <v>78</v>
      </c>
      <c r="H8" s="51" t="s">
        <v>63</v>
      </c>
      <c r="I8" s="51" t="s">
        <v>62</v>
      </c>
      <c r="J8" s="51" t="s">
        <v>77</v>
      </c>
      <c r="K8" s="51" t="s">
        <v>75</v>
      </c>
      <c r="L8" s="52" t="s">
        <v>70</v>
      </c>
      <c r="M8" s="51" t="s">
        <v>65</v>
      </c>
      <c r="N8" s="27"/>
      <c r="O8" s="27"/>
      <c r="P8" s="53" t="s">
        <v>85</v>
      </c>
      <c r="Q8" s="27"/>
      <c r="R8" s="27" t="s">
        <v>48</v>
      </c>
      <c r="S8" s="28"/>
      <c r="T8" s="40">
        <v>8</v>
      </c>
      <c r="U8" s="30">
        <v>3.58</v>
      </c>
      <c r="V8" s="31">
        <v>3.58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>
        <v>5500</v>
      </c>
      <c r="AG8" s="33" t="str">
        <f t="shared" si="5"/>
        <v/>
      </c>
      <c r="AH8" s="27"/>
      <c r="AI8" s="34">
        <v>0.14000000000000001</v>
      </c>
      <c r="AJ8" s="33">
        <f t="shared" si="10"/>
        <v>0.5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3.58</v>
      </c>
      <c r="AU8" s="35">
        <f t="shared" si="9"/>
        <v>0.44919999999999999</v>
      </c>
      <c r="AV8" s="8">
        <v>6.5</v>
      </c>
      <c r="AW8" s="9">
        <v>240</v>
      </c>
      <c r="AX8" s="33">
        <f t="shared" si="2"/>
        <v>859.2</v>
      </c>
      <c r="AY8" s="33">
        <f t="shared" si="3"/>
        <v>1560</v>
      </c>
      <c r="BA8" s="38"/>
      <c r="BB8" s="2"/>
    </row>
  </sheetData>
  <sheetProtection insertRows="0" deleteRows="0" sort="0"/>
  <protectedRanges>
    <protectedRange sqref="M9:AW245 A2:J245 M2:O8 Q2:AW8" name="Range1"/>
    <protectedRange sqref="K2:K250" name="Range1_1"/>
    <protectedRange sqref="L2:L245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2026-01-30T06:27:18Z</dcterms:modified>
</cp:coreProperties>
</file>